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TA-03\Documents\★a.ohta★\00 仕事\01 法人\21 財務諸表等電子開示システム【6月】\H31 財務諸表等入力システム\190826\"/>
    </mc:Choice>
  </mc:AlternateContent>
  <bookViews>
    <workbookView xWindow="0" yWindow="0" windowWidth="20490" windowHeight="8355"/>
  </bookViews>
  <sheets>
    <sheet name="社会福祉事業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N51" i="1" s="1"/>
  <c r="L50" i="1"/>
  <c r="N50" i="1" s="1"/>
  <c r="L49" i="1"/>
  <c r="N49" i="1" s="1"/>
  <c r="L47" i="1"/>
  <c r="N47" i="1" s="1"/>
  <c r="K45" i="1"/>
  <c r="H45" i="1"/>
  <c r="G45" i="1"/>
  <c r="M44" i="1"/>
  <c r="K44" i="1"/>
  <c r="J44" i="1"/>
  <c r="I44" i="1"/>
  <c r="H44" i="1"/>
  <c r="G44" i="1"/>
  <c r="F44" i="1"/>
  <c r="E44" i="1"/>
  <c r="L44" i="1" s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M36" i="1"/>
  <c r="M45" i="1" s="1"/>
  <c r="K36" i="1"/>
  <c r="J36" i="1"/>
  <c r="J45" i="1" s="1"/>
  <c r="I36" i="1"/>
  <c r="I45" i="1" s="1"/>
  <c r="H36" i="1"/>
  <c r="G36" i="1"/>
  <c r="F36" i="1"/>
  <c r="F45" i="1" s="1"/>
  <c r="E36" i="1"/>
  <c r="L36" i="1" s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M27" i="1"/>
  <c r="K27" i="1"/>
  <c r="J27" i="1"/>
  <c r="I27" i="1"/>
  <c r="H27" i="1"/>
  <c r="G27" i="1"/>
  <c r="L27" i="1" s="1"/>
  <c r="N27" i="1" s="1"/>
  <c r="F27" i="1"/>
  <c r="E27" i="1"/>
  <c r="L26" i="1"/>
  <c r="N26" i="1" s="1"/>
  <c r="L25" i="1"/>
  <c r="N25" i="1" s="1"/>
  <c r="M24" i="1"/>
  <c r="M28" i="1" s="1"/>
  <c r="K24" i="1"/>
  <c r="K28" i="1" s="1"/>
  <c r="J24" i="1"/>
  <c r="J28" i="1" s="1"/>
  <c r="I24" i="1"/>
  <c r="I28" i="1" s="1"/>
  <c r="H24" i="1"/>
  <c r="H28" i="1" s="1"/>
  <c r="G24" i="1"/>
  <c r="G28" i="1" s="1"/>
  <c r="F24" i="1"/>
  <c r="F28" i="1" s="1"/>
  <c r="E24" i="1"/>
  <c r="L24" i="1" s="1"/>
  <c r="N24" i="1" s="1"/>
  <c r="L23" i="1"/>
  <c r="N23" i="1" s="1"/>
  <c r="L22" i="1"/>
  <c r="N22" i="1" s="1"/>
  <c r="L21" i="1"/>
  <c r="N21" i="1" s="1"/>
  <c r="M19" i="1"/>
  <c r="K19" i="1"/>
  <c r="J19" i="1"/>
  <c r="I19" i="1"/>
  <c r="H19" i="1"/>
  <c r="G19" i="1"/>
  <c r="L19" i="1" s="1"/>
  <c r="N19" i="1" s="1"/>
  <c r="F19" i="1"/>
  <c r="E19" i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M12" i="1"/>
  <c r="M20" i="1" s="1"/>
  <c r="M29" i="1" s="1"/>
  <c r="M46" i="1" s="1"/>
  <c r="M48" i="1" s="1"/>
  <c r="M52" i="1" s="1"/>
  <c r="K12" i="1"/>
  <c r="K20" i="1" s="1"/>
  <c r="J12" i="1"/>
  <c r="J20" i="1" s="1"/>
  <c r="J29" i="1" s="1"/>
  <c r="J46" i="1" s="1"/>
  <c r="J48" i="1" s="1"/>
  <c r="J52" i="1" s="1"/>
  <c r="I12" i="1"/>
  <c r="I20" i="1" s="1"/>
  <c r="I29" i="1" s="1"/>
  <c r="I46" i="1" s="1"/>
  <c r="I48" i="1" s="1"/>
  <c r="I52" i="1" s="1"/>
  <c r="H12" i="1"/>
  <c r="H20" i="1" s="1"/>
  <c r="H29" i="1" s="1"/>
  <c r="H46" i="1" s="1"/>
  <c r="H48" i="1" s="1"/>
  <c r="H52" i="1" s="1"/>
  <c r="G12" i="1"/>
  <c r="G20" i="1" s="1"/>
  <c r="F12" i="1"/>
  <c r="F20" i="1" s="1"/>
  <c r="F29" i="1" s="1"/>
  <c r="F46" i="1" s="1"/>
  <c r="F48" i="1" s="1"/>
  <c r="F52" i="1" s="1"/>
  <c r="E12" i="1"/>
  <c r="L12" i="1" s="1"/>
  <c r="N12" i="1" s="1"/>
  <c r="L11" i="1"/>
  <c r="N11" i="1" s="1"/>
  <c r="L10" i="1"/>
  <c r="N10" i="1" s="1"/>
  <c r="L9" i="1"/>
  <c r="N9" i="1" s="1"/>
  <c r="L8" i="1"/>
  <c r="N8" i="1" s="1"/>
  <c r="G29" i="1" l="1"/>
  <c r="G46" i="1" s="1"/>
  <c r="G48" i="1" s="1"/>
  <c r="G52" i="1" s="1"/>
  <c r="K29" i="1"/>
  <c r="K46" i="1" s="1"/>
  <c r="K48" i="1" s="1"/>
  <c r="K52" i="1" s="1"/>
  <c r="E28" i="1"/>
  <c r="L28" i="1" s="1"/>
  <c r="N28" i="1" s="1"/>
  <c r="E45" i="1"/>
  <c r="L45" i="1" s="1"/>
  <c r="N45" i="1" s="1"/>
  <c r="E20" i="1"/>
  <c r="L20" i="1" l="1"/>
  <c r="N20" i="1" s="1"/>
  <c r="E29" i="1"/>
  <c r="L29" i="1" l="1"/>
  <c r="N29" i="1" s="1"/>
  <c r="E46" i="1"/>
  <c r="L46" i="1" l="1"/>
  <c r="N46" i="1" s="1"/>
  <c r="E48" i="1"/>
  <c r="L48" i="1" l="1"/>
  <c r="N48" i="1" s="1"/>
  <c r="E52" i="1"/>
  <c r="L52" i="1" s="1"/>
  <c r="N52" i="1" s="1"/>
</calcChain>
</file>

<file path=xl/sharedStrings.xml><?xml version="1.0" encoding="utf-8"?>
<sst xmlns="http://schemas.openxmlformats.org/spreadsheetml/2006/main" count="70" uniqueCount="66">
  <si>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</si>
  <si>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</si>
  <si>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</si>
  <si>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</si>
  <si>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</si>
  <si>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本部</t>
    <phoneticPr fontId="1"/>
  </si>
  <si>
    <t>かしわ荘</t>
    <phoneticPr fontId="1"/>
  </si>
  <si>
    <t>緑ヶ丘育成園</t>
    <phoneticPr fontId="1"/>
  </si>
  <si>
    <t>栃の葉荘</t>
    <phoneticPr fontId="1"/>
  </si>
  <si>
    <t>みどり</t>
    <phoneticPr fontId="1"/>
  </si>
  <si>
    <t>よこまち</t>
    <phoneticPr fontId="1"/>
  </si>
  <si>
    <t>小俣宿・らふ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</si>
  <si>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</si>
  <si>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</si>
  <si>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</si>
  <si>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</si>
  <si>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</si>
  <si>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</si>
  <si>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</si>
  <si>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</si>
  <si>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</si>
  <si>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</si>
  <si>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</si>
  <si>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</si>
  <si>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</si>
  <si>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</si>
  <si>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</si>
  <si>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</si>
  <si>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</si>
  <si>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</si>
  <si>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</si>
  <si>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</si>
  <si>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</si>
  <si>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</si>
  <si>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</si>
  <si>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</si>
  <si>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</si>
  <si>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</si>
  <si>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</si>
  <si>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</si>
  <si>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</si>
  <si>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</si>
  <si>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</si>
  <si>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</si>
  <si>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</si>
  <si>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固定資産売却益</t>
  </si>
  <si>
    <t>拠点区分間繰入金収益</t>
  </si>
  <si>
    <t>拠点区分間固定資産移管収益</t>
  </si>
  <si>
    <t>特別収益計（８）</t>
  </si>
  <si>
    <t>基本金組入額</t>
  </si>
  <si>
    <t>固定資産売却損・処分損</t>
  </si>
  <si>
    <t>国庫補助金等特別積立金取崩額（除却等）</t>
  </si>
  <si>
    <t>国庫補助金等特別積立金積立額</t>
  </si>
  <si>
    <t>拠点区分間繰入金費用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</si>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</sst>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>
      <alignment horizontal="left" vertical="top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 textRotation="255" shrinkToFit="1"/>
    </xf>
    <xf numFmtId="0" fontId="7" fillId="0" borderId="6" xfId="2" applyNumberFormat="1" applyFont="1" applyFill="1" applyBorder="1" applyAlignment="1">
      <alignment vertical="center" textRotation="255" shrinkToFit="1"/>
    </xf>
    <xf numFmtId="0" fontId="7" fillId="0" borderId="7" xfId="2" applyNumberFormat="1" applyFont="1" applyFill="1" applyBorder="1" applyAlignment="1">
      <alignment vertical="center" textRotation="255" shrinkToFit="1"/>
    </xf>
    <xf numFmtId="0" fontId="7" fillId="0" borderId="5" xfId="2" applyNumberFormat="1" applyFont="1" applyFill="1" applyBorder="1" applyAlignment="1">
      <alignment horizontal="left" vertical="center" textRotation="255"/>
    </xf>
    <xf numFmtId="0" fontId="7" fillId="0" borderId="6" xfId="2" applyNumberFormat="1" applyFont="1" applyFill="1" applyBorder="1" applyAlignment="1">
      <alignment horizontal="left" vertical="center" textRotation="255"/>
    </xf>
    <xf numFmtId="0" fontId="7" fillId="0" borderId="7" xfId="2" applyNumberFormat="1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showGridLines="0" tabSelected="1" workbookViewId="0"/>
  </sheetViews>
  <sheetFormatPr defaultRowHeight="13.5"/>
  <cols>
    <col min="1" max="3" width="2.875" customWidth="1"/>
    <col min="4" max="4" width="57.5" customWidth="1"/>
    <col min="5" max="14" width="20.75" customWidth="1"/>
  </cols>
  <sheetData>
    <row r="1" spans="2:1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1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 t="s">
        <v>0</v>
      </c>
    </row>
    <row r="3" spans="2:14" ht="2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4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3"/>
    </row>
    <row r="5" spans="2:14" ht="21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5.75"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6" t="s">
        <v>3</v>
      </c>
    </row>
    <row r="7" spans="2:14" ht="14.25">
      <c r="B7" s="39" t="s">
        <v>4</v>
      </c>
      <c r="C7" s="40"/>
      <c r="D7" s="41"/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8" t="s">
        <v>12</v>
      </c>
      <c r="M7" s="8" t="s">
        <v>13</v>
      </c>
      <c r="N7" s="8" t="s">
        <v>14</v>
      </c>
    </row>
    <row r="8" spans="2:14" ht="14.25">
      <c r="B8" s="34" t="s">
        <v>15</v>
      </c>
      <c r="C8" s="34" t="s">
        <v>16</v>
      </c>
      <c r="D8" s="9" t="s">
        <v>17</v>
      </c>
      <c r="E8" s="10"/>
      <c r="F8" s="10"/>
      <c r="G8" s="10"/>
      <c r="H8" s="10"/>
      <c r="I8" s="10"/>
      <c r="J8" s="10">
        <v>7581389</v>
      </c>
      <c r="K8" s="10"/>
      <c r="L8" s="10">
        <f>+E8+F8+G8+H8+I8+J8+K8</f>
        <v>7581389</v>
      </c>
      <c r="M8" s="11"/>
      <c r="N8" s="10">
        <f>L8-ABS(M8)</f>
        <v>7581389</v>
      </c>
    </row>
    <row r="9" spans="2:14" ht="14.25">
      <c r="B9" s="35"/>
      <c r="C9" s="35"/>
      <c r="D9" s="12" t="s">
        <v>18</v>
      </c>
      <c r="E9" s="13"/>
      <c r="F9" s="13">
        <v>700401028</v>
      </c>
      <c r="G9" s="13">
        <v>853669324</v>
      </c>
      <c r="H9" s="13">
        <v>317846165</v>
      </c>
      <c r="I9" s="13">
        <v>30111113</v>
      </c>
      <c r="J9" s="13">
        <v>56013070</v>
      </c>
      <c r="K9" s="13">
        <v>164986688</v>
      </c>
      <c r="L9" s="13">
        <f t="shared" ref="L9:L52" si="0">+E9+F9+G9+H9+I9+J9+K9</f>
        <v>2123027388</v>
      </c>
      <c r="M9" s="14"/>
      <c r="N9" s="13">
        <f t="shared" ref="N9:N52" si="1">L9-ABS(M9)</f>
        <v>2123027388</v>
      </c>
    </row>
    <row r="10" spans="2:14" ht="14.25">
      <c r="B10" s="35"/>
      <c r="C10" s="35"/>
      <c r="D10" s="12" t="s">
        <v>19</v>
      </c>
      <c r="E10" s="13">
        <v>24819598</v>
      </c>
      <c r="F10" s="13">
        <v>50000</v>
      </c>
      <c r="G10" s="13"/>
      <c r="H10" s="13"/>
      <c r="I10" s="13"/>
      <c r="J10" s="13"/>
      <c r="K10" s="13"/>
      <c r="L10" s="13">
        <f t="shared" si="0"/>
        <v>24869598</v>
      </c>
      <c r="M10" s="14"/>
      <c r="N10" s="13">
        <f t="shared" si="1"/>
        <v>24869598</v>
      </c>
    </row>
    <row r="11" spans="2:14" ht="14.25">
      <c r="B11" s="35"/>
      <c r="C11" s="35"/>
      <c r="D11" s="12" t="s">
        <v>20</v>
      </c>
      <c r="E11" s="13"/>
      <c r="F11" s="13"/>
      <c r="G11" s="13">
        <v>15618746</v>
      </c>
      <c r="H11" s="13"/>
      <c r="I11" s="13"/>
      <c r="J11" s="13"/>
      <c r="K11" s="13"/>
      <c r="L11" s="13">
        <f t="shared" si="0"/>
        <v>15618746</v>
      </c>
      <c r="M11" s="15"/>
      <c r="N11" s="13">
        <f t="shared" si="1"/>
        <v>15618746</v>
      </c>
    </row>
    <row r="12" spans="2:14" ht="14.25">
      <c r="B12" s="35"/>
      <c r="C12" s="36"/>
      <c r="D12" s="16" t="s">
        <v>21</v>
      </c>
      <c r="E12" s="17">
        <f t="shared" ref="E12:K12" si="2">+E8+E9+E10+E11</f>
        <v>24819598</v>
      </c>
      <c r="F12" s="17">
        <f t="shared" si="2"/>
        <v>700451028</v>
      </c>
      <c r="G12" s="17">
        <f t="shared" si="2"/>
        <v>869288070</v>
      </c>
      <c r="H12" s="17">
        <f t="shared" si="2"/>
        <v>317846165</v>
      </c>
      <c r="I12" s="17">
        <f t="shared" si="2"/>
        <v>30111113</v>
      </c>
      <c r="J12" s="17">
        <f t="shared" si="2"/>
        <v>63594459</v>
      </c>
      <c r="K12" s="17">
        <f t="shared" si="2"/>
        <v>164986688</v>
      </c>
      <c r="L12" s="17">
        <f t="shared" si="0"/>
        <v>2171097121</v>
      </c>
      <c r="M12" s="18">
        <f>+M8+M9+M10+M11</f>
        <v>0</v>
      </c>
      <c r="N12" s="17">
        <f t="shared" si="1"/>
        <v>2171097121</v>
      </c>
    </row>
    <row r="13" spans="2:14" ht="14.25">
      <c r="B13" s="35"/>
      <c r="C13" s="34" t="s">
        <v>22</v>
      </c>
      <c r="D13" s="12" t="s">
        <v>23</v>
      </c>
      <c r="E13" s="13">
        <v>1097500</v>
      </c>
      <c r="F13" s="13">
        <v>399828466</v>
      </c>
      <c r="G13" s="13">
        <v>503731673</v>
      </c>
      <c r="H13" s="13">
        <v>216439189</v>
      </c>
      <c r="I13" s="13">
        <v>12670108</v>
      </c>
      <c r="J13" s="13">
        <v>62846423</v>
      </c>
      <c r="K13" s="13">
        <v>127010230</v>
      </c>
      <c r="L13" s="13">
        <f t="shared" si="0"/>
        <v>1323623589</v>
      </c>
      <c r="M13" s="11"/>
      <c r="N13" s="13">
        <f t="shared" si="1"/>
        <v>1323623589</v>
      </c>
    </row>
    <row r="14" spans="2:14" ht="14.25">
      <c r="B14" s="35"/>
      <c r="C14" s="35"/>
      <c r="D14" s="12" t="s">
        <v>24</v>
      </c>
      <c r="E14" s="13"/>
      <c r="F14" s="13">
        <v>111780267</v>
      </c>
      <c r="G14" s="13">
        <v>129027324</v>
      </c>
      <c r="H14" s="13">
        <v>54721355</v>
      </c>
      <c r="I14" s="13">
        <v>7242495</v>
      </c>
      <c r="J14" s="13">
        <v>5336511</v>
      </c>
      <c r="K14" s="13">
        <v>25870974</v>
      </c>
      <c r="L14" s="13">
        <f t="shared" si="0"/>
        <v>333978926</v>
      </c>
      <c r="M14" s="14"/>
      <c r="N14" s="13">
        <f t="shared" si="1"/>
        <v>333978926</v>
      </c>
    </row>
    <row r="15" spans="2:14" ht="14.25">
      <c r="B15" s="35"/>
      <c r="C15" s="35"/>
      <c r="D15" s="12" t="s">
        <v>25</v>
      </c>
      <c r="E15" s="13">
        <v>6083253</v>
      </c>
      <c r="F15" s="13">
        <v>105664897</v>
      </c>
      <c r="G15" s="13">
        <v>133705759</v>
      </c>
      <c r="H15" s="13">
        <v>21153926</v>
      </c>
      <c r="I15" s="13">
        <v>1112546</v>
      </c>
      <c r="J15" s="13">
        <v>5490844</v>
      </c>
      <c r="K15" s="13">
        <v>8748860</v>
      </c>
      <c r="L15" s="13">
        <f t="shared" si="0"/>
        <v>281960085</v>
      </c>
      <c r="M15" s="14"/>
      <c r="N15" s="13">
        <f t="shared" si="1"/>
        <v>281960085</v>
      </c>
    </row>
    <row r="16" spans="2:14" ht="14.25">
      <c r="B16" s="35"/>
      <c r="C16" s="35"/>
      <c r="D16" s="12" t="s">
        <v>26</v>
      </c>
      <c r="E16" s="13"/>
      <c r="F16" s="13"/>
      <c r="G16" s="13"/>
      <c r="H16" s="13"/>
      <c r="I16" s="13"/>
      <c r="J16" s="13">
        <v>7581389</v>
      </c>
      <c r="K16" s="13"/>
      <c r="L16" s="13">
        <f t="shared" si="0"/>
        <v>7581389</v>
      </c>
      <c r="M16" s="14"/>
      <c r="N16" s="13">
        <f t="shared" si="1"/>
        <v>7581389</v>
      </c>
    </row>
    <row r="17" spans="2:14" ht="14.25">
      <c r="B17" s="35"/>
      <c r="C17" s="35"/>
      <c r="D17" s="12" t="s">
        <v>27</v>
      </c>
      <c r="E17" s="13">
        <v>3749808</v>
      </c>
      <c r="F17" s="13">
        <v>31661905</v>
      </c>
      <c r="G17" s="13">
        <v>46648023</v>
      </c>
      <c r="H17" s="13">
        <v>17391325</v>
      </c>
      <c r="I17" s="13">
        <v>3139675</v>
      </c>
      <c r="J17" s="13">
        <v>3839892</v>
      </c>
      <c r="K17" s="13">
        <v>21903950</v>
      </c>
      <c r="L17" s="13">
        <f t="shared" si="0"/>
        <v>128334578</v>
      </c>
      <c r="M17" s="14"/>
      <c r="N17" s="13">
        <f t="shared" si="1"/>
        <v>128334578</v>
      </c>
    </row>
    <row r="18" spans="2:14" ht="14.25">
      <c r="B18" s="35"/>
      <c r="C18" s="35"/>
      <c r="D18" s="12" t="s">
        <v>28</v>
      </c>
      <c r="E18" s="13">
        <v>-180000</v>
      </c>
      <c r="F18" s="13">
        <v>-10486510</v>
      </c>
      <c r="G18" s="13">
        <v>-23080807</v>
      </c>
      <c r="H18" s="13">
        <v>-7656484</v>
      </c>
      <c r="I18" s="13">
        <v>-1100000</v>
      </c>
      <c r="J18" s="13">
        <v>-210420</v>
      </c>
      <c r="K18" s="13"/>
      <c r="L18" s="13">
        <f t="shared" si="0"/>
        <v>-42714221</v>
      </c>
      <c r="M18" s="15"/>
      <c r="N18" s="13">
        <f t="shared" si="1"/>
        <v>-42714221</v>
      </c>
    </row>
    <row r="19" spans="2:14" ht="14.25">
      <c r="B19" s="35"/>
      <c r="C19" s="36"/>
      <c r="D19" s="16" t="s">
        <v>29</v>
      </c>
      <c r="E19" s="17">
        <f t="shared" ref="E19:K19" si="3">+E13+E14+E15+E16+E17+E18</f>
        <v>10750561</v>
      </c>
      <c r="F19" s="17">
        <f t="shared" si="3"/>
        <v>638449025</v>
      </c>
      <c r="G19" s="17">
        <f t="shared" si="3"/>
        <v>790031972</v>
      </c>
      <c r="H19" s="17">
        <f t="shared" si="3"/>
        <v>302049311</v>
      </c>
      <c r="I19" s="17">
        <f t="shared" si="3"/>
        <v>23064824</v>
      </c>
      <c r="J19" s="17">
        <f t="shared" si="3"/>
        <v>84884639</v>
      </c>
      <c r="K19" s="17">
        <f t="shared" si="3"/>
        <v>183534014</v>
      </c>
      <c r="L19" s="17">
        <f t="shared" si="0"/>
        <v>2032764346</v>
      </c>
      <c r="M19" s="18">
        <f>+M13+M14+M15+M16+M17+M18</f>
        <v>0</v>
      </c>
      <c r="N19" s="17">
        <f t="shared" si="1"/>
        <v>2032764346</v>
      </c>
    </row>
    <row r="20" spans="2:14" ht="14.25">
      <c r="B20" s="36"/>
      <c r="C20" s="19" t="s">
        <v>30</v>
      </c>
      <c r="D20" s="20"/>
      <c r="E20" s="21">
        <f t="shared" ref="E20:K20" si="4" xml:space="preserve"> +E12 - E19</f>
        <v>14069037</v>
      </c>
      <c r="F20" s="21">
        <f t="shared" si="4"/>
        <v>62002003</v>
      </c>
      <c r="G20" s="21">
        <f t="shared" si="4"/>
        <v>79256098</v>
      </c>
      <c r="H20" s="21">
        <f t="shared" si="4"/>
        <v>15796854</v>
      </c>
      <c r="I20" s="21">
        <f t="shared" si="4"/>
        <v>7046289</v>
      </c>
      <c r="J20" s="21">
        <f t="shared" si="4"/>
        <v>-21290180</v>
      </c>
      <c r="K20" s="21">
        <f t="shared" si="4"/>
        <v>-18547326</v>
      </c>
      <c r="L20" s="21">
        <f t="shared" si="0"/>
        <v>138332775</v>
      </c>
      <c r="M20" s="18">
        <f xml:space="preserve"> +M12 - M19</f>
        <v>0</v>
      </c>
      <c r="N20" s="21">
        <f t="shared" si="1"/>
        <v>138332775</v>
      </c>
    </row>
    <row r="21" spans="2:14" ht="14.25">
      <c r="B21" s="34" t="s">
        <v>31</v>
      </c>
      <c r="C21" s="34" t="s">
        <v>16</v>
      </c>
      <c r="D21" s="12" t="s">
        <v>32</v>
      </c>
      <c r="E21" s="13"/>
      <c r="F21" s="13"/>
      <c r="G21" s="13"/>
      <c r="H21" s="13"/>
      <c r="I21" s="13"/>
      <c r="J21" s="13"/>
      <c r="K21" s="13"/>
      <c r="L21" s="13">
        <f t="shared" si="0"/>
        <v>0</v>
      </c>
      <c r="M21" s="11"/>
      <c r="N21" s="13">
        <f t="shared" si="1"/>
        <v>0</v>
      </c>
    </row>
    <row r="22" spans="2:14" ht="14.25">
      <c r="B22" s="35"/>
      <c r="C22" s="35"/>
      <c r="D22" s="12" t="s">
        <v>33</v>
      </c>
      <c r="E22" s="13">
        <v>4479</v>
      </c>
      <c r="F22" s="13">
        <v>77871</v>
      </c>
      <c r="G22" s="13">
        <v>13548</v>
      </c>
      <c r="H22" s="13">
        <v>8038</v>
      </c>
      <c r="I22" s="13">
        <v>293</v>
      </c>
      <c r="J22" s="13">
        <v>226</v>
      </c>
      <c r="K22" s="13">
        <v>335</v>
      </c>
      <c r="L22" s="13">
        <f t="shared" si="0"/>
        <v>104790</v>
      </c>
      <c r="M22" s="14"/>
      <c r="N22" s="13">
        <f t="shared" si="1"/>
        <v>104790</v>
      </c>
    </row>
    <row r="23" spans="2:14" ht="14.25">
      <c r="B23" s="35"/>
      <c r="C23" s="35"/>
      <c r="D23" s="12" t="s">
        <v>34</v>
      </c>
      <c r="E23" s="13">
        <v>1359265</v>
      </c>
      <c r="F23" s="13">
        <v>10213696</v>
      </c>
      <c r="G23" s="13">
        <v>10994466</v>
      </c>
      <c r="H23" s="13">
        <v>15473102</v>
      </c>
      <c r="I23" s="13">
        <v>11844</v>
      </c>
      <c r="J23" s="13">
        <v>1069222</v>
      </c>
      <c r="K23" s="13">
        <v>3555244</v>
      </c>
      <c r="L23" s="13">
        <f t="shared" si="0"/>
        <v>42676839</v>
      </c>
      <c r="M23" s="15"/>
      <c r="N23" s="13">
        <f t="shared" si="1"/>
        <v>42676839</v>
      </c>
    </row>
    <row r="24" spans="2:14" ht="14.25">
      <c r="B24" s="35"/>
      <c r="C24" s="36"/>
      <c r="D24" s="16" t="s">
        <v>35</v>
      </c>
      <c r="E24" s="17">
        <f t="shared" ref="E24:K24" si="5">+E21+E22+E23</f>
        <v>1363744</v>
      </c>
      <c r="F24" s="17">
        <f t="shared" si="5"/>
        <v>10291567</v>
      </c>
      <c r="G24" s="17">
        <f t="shared" si="5"/>
        <v>11008014</v>
      </c>
      <c r="H24" s="17">
        <f t="shared" si="5"/>
        <v>15481140</v>
      </c>
      <c r="I24" s="17">
        <f t="shared" si="5"/>
        <v>12137</v>
      </c>
      <c r="J24" s="17">
        <f t="shared" si="5"/>
        <v>1069448</v>
      </c>
      <c r="K24" s="17">
        <f t="shared" si="5"/>
        <v>3555579</v>
      </c>
      <c r="L24" s="17">
        <f t="shared" si="0"/>
        <v>42781629</v>
      </c>
      <c r="M24" s="18">
        <f>+M21+M22+M23</f>
        <v>0</v>
      </c>
      <c r="N24" s="17">
        <f t="shared" si="1"/>
        <v>42781629</v>
      </c>
    </row>
    <row r="25" spans="2:14" ht="14.25">
      <c r="B25" s="35"/>
      <c r="C25" s="34" t="s">
        <v>22</v>
      </c>
      <c r="D25" s="12" t="s">
        <v>36</v>
      </c>
      <c r="E25" s="13"/>
      <c r="F25" s="13"/>
      <c r="G25" s="13">
        <v>38036</v>
      </c>
      <c r="H25" s="13">
        <v>291600</v>
      </c>
      <c r="I25" s="13"/>
      <c r="J25" s="13"/>
      <c r="K25" s="13">
        <v>2159451</v>
      </c>
      <c r="L25" s="13">
        <f t="shared" si="0"/>
        <v>2489087</v>
      </c>
      <c r="M25" s="11"/>
      <c r="N25" s="13">
        <f t="shared" si="1"/>
        <v>2489087</v>
      </c>
    </row>
    <row r="26" spans="2:14" ht="14.25">
      <c r="B26" s="35"/>
      <c r="C26" s="35"/>
      <c r="D26" s="12" t="s">
        <v>37</v>
      </c>
      <c r="E26" s="13"/>
      <c r="F26" s="13">
        <v>6803915</v>
      </c>
      <c r="G26" s="13">
        <v>7824250</v>
      </c>
      <c r="H26" s="13">
        <v>3073880</v>
      </c>
      <c r="I26" s="13"/>
      <c r="J26" s="13">
        <v>762734</v>
      </c>
      <c r="K26" s="13">
        <v>1824840</v>
      </c>
      <c r="L26" s="13">
        <f t="shared" si="0"/>
        <v>20289619</v>
      </c>
      <c r="M26" s="15"/>
      <c r="N26" s="13">
        <f t="shared" si="1"/>
        <v>20289619</v>
      </c>
    </row>
    <row r="27" spans="2:14" ht="14.25">
      <c r="B27" s="35"/>
      <c r="C27" s="36"/>
      <c r="D27" s="16" t="s">
        <v>38</v>
      </c>
      <c r="E27" s="17">
        <f t="shared" ref="E27:K27" si="6">+E25+E26</f>
        <v>0</v>
      </c>
      <c r="F27" s="17">
        <f t="shared" si="6"/>
        <v>6803915</v>
      </c>
      <c r="G27" s="17">
        <f t="shared" si="6"/>
        <v>7862286</v>
      </c>
      <c r="H27" s="17">
        <f t="shared" si="6"/>
        <v>3365480</v>
      </c>
      <c r="I27" s="17">
        <f t="shared" si="6"/>
        <v>0</v>
      </c>
      <c r="J27" s="17">
        <f t="shared" si="6"/>
        <v>762734</v>
      </c>
      <c r="K27" s="17">
        <f t="shared" si="6"/>
        <v>3984291</v>
      </c>
      <c r="L27" s="17">
        <f t="shared" si="0"/>
        <v>22778706</v>
      </c>
      <c r="M27" s="18">
        <f>+M25+M26</f>
        <v>0</v>
      </c>
      <c r="N27" s="17">
        <f t="shared" si="1"/>
        <v>22778706</v>
      </c>
    </row>
    <row r="28" spans="2:14" ht="14.25">
      <c r="B28" s="36"/>
      <c r="C28" s="19" t="s">
        <v>39</v>
      </c>
      <c r="D28" s="22"/>
      <c r="E28" s="23">
        <f t="shared" ref="E28:K28" si="7" xml:space="preserve"> +E24 - E27</f>
        <v>1363744</v>
      </c>
      <c r="F28" s="23">
        <f t="shared" si="7"/>
        <v>3487652</v>
      </c>
      <c r="G28" s="23">
        <f t="shared" si="7"/>
        <v>3145728</v>
      </c>
      <c r="H28" s="23">
        <f t="shared" si="7"/>
        <v>12115660</v>
      </c>
      <c r="I28" s="23">
        <f t="shared" si="7"/>
        <v>12137</v>
      </c>
      <c r="J28" s="23">
        <f t="shared" si="7"/>
        <v>306714</v>
      </c>
      <c r="K28" s="23">
        <f t="shared" si="7"/>
        <v>-428712</v>
      </c>
      <c r="L28" s="23">
        <f t="shared" si="0"/>
        <v>20002923</v>
      </c>
      <c r="M28" s="18">
        <f xml:space="preserve"> +M24 - M27</f>
        <v>0</v>
      </c>
      <c r="N28" s="23">
        <f t="shared" si="1"/>
        <v>20002923</v>
      </c>
    </row>
    <row r="29" spans="2:14" ht="14.25">
      <c r="B29" s="19" t="s">
        <v>40</v>
      </c>
      <c r="C29" s="24"/>
      <c r="D29" s="20"/>
      <c r="E29" s="21">
        <f t="shared" ref="E29:K29" si="8" xml:space="preserve"> +E20 +E28</f>
        <v>15432781</v>
      </c>
      <c r="F29" s="21">
        <f t="shared" si="8"/>
        <v>65489655</v>
      </c>
      <c r="G29" s="21">
        <f t="shared" si="8"/>
        <v>82401826</v>
      </c>
      <c r="H29" s="21">
        <f t="shared" si="8"/>
        <v>27912514</v>
      </c>
      <c r="I29" s="21">
        <f t="shared" si="8"/>
        <v>7058426</v>
      </c>
      <c r="J29" s="21">
        <f t="shared" si="8"/>
        <v>-20983466</v>
      </c>
      <c r="K29" s="21">
        <f t="shared" si="8"/>
        <v>-18976038</v>
      </c>
      <c r="L29" s="21">
        <f t="shared" si="0"/>
        <v>158335698</v>
      </c>
      <c r="M29" s="18">
        <f xml:space="preserve"> +M20 +M28</f>
        <v>0</v>
      </c>
      <c r="N29" s="21">
        <f t="shared" si="1"/>
        <v>158335698</v>
      </c>
    </row>
    <row r="30" spans="2:14" ht="14.25">
      <c r="B30" s="34" t="s">
        <v>41</v>
      </c>
      <c r="C30" s="34" t="s">
        <v>16</v>
      </c>
      <c r="D30" s="12" t="s">
        <v>42</v>
      </c>
      <c r="E30" s="13"/>
      <c r="F30" s="13"/>
      <c r="G30" s="13"/>
      <c r="H30" s="13"/>
      <c r="I30" s="13"/>
      <c r="J30" s="13"/>
      <c r="K30" s="13"/>
      <c r="L30" s="13">
        <f t="shared" si="0"/>
        <v>0</v>
      </c>
      <c r="M30" s="11"/>
      <c r="N30" s="13">
        <f t="shared" si="1"/>
        <v>0</v>
      </c>
    </row>
    <row r="31" spans="2:14" ht="14.25">
      <c r="B31" s="35"/>
      <c r="C31" s="35"/>
      <c r="D31" s="12" t="s">
        <v>43</v>
      </c>
      <c r="E31" s="13"/>
      <c r="F31" s="13"/>
      <c r="G31" s="13"/>
      <c r="H31" s="13"/>
      <c r="I31" s="13"/>
      <c r="J31" s="13"/>
      <c r="K31" s="13"/>
      <c r="L31" s="13">
        <f t="shared" si="0"/>
        <v>0</v>
      </c>
      <c r="M31" s="14"/>
      <c r="N31" s="13">
        <f t="shared" si="1"/>
        <v>0</v>
      </c>
    </row>
    <row r="32" spans="2:14" ht="14.25">
      <c r="B32" s="35"/>
      <c r="C32" s="35"/>
      <c r="D32" s="12" t="s">
        <v>44</v>
      </c>
      <c r="E32" s="13"/>
      <c r="F32" s="13"/>
      <c r="G32" s="13"/>
      <c r="H32" s="13"/>
      <c r="I32" s="13"/>
      <c r="J32" s="13"/>
      <c r="K32" s="13"/>
      <c r="L32" s="13">
        <f t="shared" si="0"/>
        <v>0</v>
      </c>
      <c r="M32" s="14"/>
      <c r="N32" s="13">
        <f t="shared" si="1"/>
        <v>0</v>
      </c>
    </row>
    <row r="33" spans="2:14" ht="14.25">
      <c r="B33" s="35"/>
      <c r="C33" s="35"/>
      <c r="D33" s="12" t="s">
        <v>45</v>
      </c>
      <c r="E33" s="13"/>
      <c r="F33" s="13"/>
      <c r="G33" s="13"/>
      <c r="H33" s="13"/>
      <c r="I33" s="13"/>
      <c r="J33" s="13"/>
      <c r="K33" s="13"/>
      <c r="L33" s="13">
        <f t="shared" si="0"/>
        <v>0</v>
      </c>
      <c r="M33" s="14"/>
      <c r="N33" s="13">
        <f t="shared" si="1"/>
        <v>0</v>
      </c>
    </row>
    <row r="34" spans="2:14" ht="14.25">
      <c r="B34" s="35"/>
      <c r="C34" s="35"/>
      <c r="D34" s="12" t="s">
        <v>46</v>
      </c>
      <c r="E34" s="13">
        <v>1788480</v>
      </c>
      <c r="F34" s="13"/>
      <c r="G34" s="13"/>
      <c r="H34" s="13"/>
      <c r="I34" s="13"/>
      <c r="J34" s="13">
        <v>27000000</v>
      </c>
      <c r="K34" s="13">
        <v>40000000</v>
      </c>
      <c r="L34" s="13">
        <f t="shared" si="0"/>
        <v>68788480</v>
      </c>
      <c r="M34" s="14">
        <v>68788480</v>
      </c>
      <c r="N34" s="13">
        <f t="shared" si="1"/>
        <v>0</v>
      </c>
    </row>
    <row r="35" spans="2:14" ht="14.25">
      <c r="B35" s="35"/>
      <c r="C35" s="35"/>
      <c r="D35" s="12" t="s">
        <v>47</v>
      </c>
      <c r="E35" s="13"/>
      <c r="F35" s="13"/>
      <c r="G35" s="13"/>
      <c r="H35" s="13"/>
      <c r="I35" s="13"/>
      <c r="J35" s="13"/>
      <c r="K35" s="13"/>
      <c r="L35" s="13">
        <f t="shared" si="0"/>
        <v>0</v>
      </c>
      <c r="M35" s="15"/>
      <c r="N35" s="13">
        <f t="shared" si="1"/>
        <v>0</v>
      </c>
    </row>
    <row r="36" spans="2:14" ht="14.25">
      <c r="B36" s="35"/>
      <c r="C36" s="36"/>
      <c r="D36" s="16" t="s">
        <v>48</v>
      </c>
      <c r="E36" s="17">
        <f t="shared" ref="E36:K36" si="9">+E30+E31+E32+E33+E34+E35</f>
        <v>1788480</v>
      </c>
      <c r="F36" s="17">
        <f t="shared" si="9"/>
        <v>0</v>
      </c>
      <c r="G36" s="17">
        <f t="shared" si="9"/>
        <v>0</v>
      </c>
      <c r="H36" s="17">
        <f t="shared" si="9"/>
        <v>0</v>
      </c>
      <c r="I36" s="17">
        <f t="shared" si="9"/>
        <v>0</v>
      </c>
      <c r="J36" s="17">
        <f t="shared" si="9"/>
        <v>27000000</v>
      </c>
      <c r="K36" s="17">
        <f t="shared" si="9"/>
        <v>40000000</v>
      </c>
      <c r="L36" s="17">
        <f t="shared" si="0"/>
        <v>68788480</v>
      </c>
      <c r="M36" s="18">
        <f>+M30+M31+M32+M33+M34+M35</f>
        <v>68788480</v>
      </c>
      <c r="N36" s="17">
        <f t="shared" si="1"/>
        <v>0</v>
      </c>
    </row>
    <row r="37" spans="2:14" ht="14.25">
      <c r="B37" s="35"/>
      <c r="C37" s="34" t="s">
        <v>22</v>
      </c>
      <c r="D37" s="12" t="s">
        <v>49</v>
      </c>
      <c r="E37" s="13"/>
      <c r="F37" s="13"/>
      <c r="G37" s="13"/>
      <c r="H37" s="13"/>
      <c r="I37" s="13"/>
      <c r="J37" s="13"/>
      <c r="K37" s="13"/>
      <c r="L37" s="13">
        <f t="shared" si="0"/>
        <v>0</v>
      </c>
      <c r="M37" s="11"/>
      <c r="N37" s="13">
        <f t="shared" si="1"/>
        <v>0</v>
      </c>
    </row>
    <row r="38" spans="2:14" ht="14.25">
      <c r="B38" s="35"/>
      <c r="C38" s="35"/>
      <c r="D38" s="12" t="s">
        <v>50</v>
      </c>
      <c r="E38" s="13"/>
      <c r="F38" s="13"/>
      <c r="G38" s="13">
        <v>5</v>
      </c>
      <c r="H38" s="13"/>
      <c r="I38" s="13"/>
      <c r="J38" s="13"/>
      <c r="K38" s="13">
        <v>1</v>
      </c>
      <c r="L38" s="13">
        <f t="shared" si="0"/>
        <v>6</v>
      </c>
      <c r="M38" s="14"/>
      <c r="N38" s="13">
        <f t="shared" si="1"/>
        <v>6</v>
      </c>
    </row>
    <row r="39" spans="2:14" ht="14.25">
      <c r="B39" s="35"/>
      <c r="C39" s="35"/>
      <c r="D39" s="12" t="s">
        <v>51</v>
      </c>
      <c r="E39" s="13"/>
      <c r="F39" s="13"/>
      <c r="G39" s="13"/>
      <c r="H39" s="13"/>
      <c r="I39" s="13"/>
      <c r="J39" s="13"/>
      <c r="K39" s="13"/>
      <c r="L39" s="13">
        <f t="shared" si="0"/>
        <v>0</v>
      </c>
      <c r="M39" s="14"/>
      <c r="N39" s="13">
        <f t="shared" si="1"/>
        <v>0</v>
      </c>
    </row>
    <row r="40" spans="2:14" ht="14.25">
      <c r="B40" s="35"/>
      <c r="C40" s="35"/>
      <c r="D40" s="12" t="s">
        <v>52</v>
      </c>
      <c r="E40" s="13"/>
      <c r="F40" s="13"/>
      <c r="G40" s="13"/>
      <c r="H40" s="13"/>
      <c r="I40" s="13"/>
      <c r="J40" s="13"/>
      <c r="K40" s="13"/>
      <c r="L40" s="13">
        <f t="shared" si="0"/>
        <v>0</v>
      </c>
      <c r="M40" s="14"/>
      <c r="N40" s="13">
        <f t="shared" si="1"/>
        <v>0</v>
      </c>
    </row>
    <row r="41" spans="2:14" ht="14.25">
      <c r="B41" s="35"/>
      <c r="C41" s="35"/>
      <c r="D41" s="12" t="s">
        <v>53</v>
      </c>
      <c r="E41" s="13"/>
      <c r="F41" s="13">
        <v>34215392</v>
      </c>
      <c r="G41" s="13">
        <v>34215392</v>
      </c>
      <c r="H41" s="13">
        <v>357696</v>
      </c>
      <c r="I41" s="13"/>
      <c r="J41" s="13"/>
      <c r="K41" s="13"/>
      <c r="L41" s="13">
        <f t="shared" si="0"/>
        <v>68788480</v>
      </c>
      <c r="M41" s="14">
        <v>68788480</v>
      </c>
      <c r="N41" s="13">
        <f t="shared" si="1"/>
        <v>0</v>
      </c>
    </row>
    <row r="42" spans="2:14" ht="14.25">
      <c r="B42" s="35"/>
      <c r="C42" s="35"/>
      <c r="D42" s="12" t="s">
        <v>54</v>
      </c>
      <c r="E42" s="13"/>
      <c r="F42" s="13"/>
      <c r="G42" s="13"/>
      <c r="H42" s="13"/>
      <c r="I42" s="13"/>
      <c r="J42" s="13"/>
      <c r="K42" s="13"/>
      <c r="L42" s="13">
        <f t="shared" si="0"/>
        <v>0</v>
      </c>
      <c r="M42" s="14"/>
      <c r="N42" s="13">
        <f t="shared" si="1"/>
        <v>0</v>
      </c>
    </row>
    <row r="43" spans="2:14" ht="14.25">
      <c r="B43" s="35"/>
      <c r="C43" s="35"/>
      <c r="D43" s="12" t="s">
        <v>55</v>
      </c>
      <c r="E43" s="13"/>
      <c r="F43" s="13"/>
      <c r="G43" s="13">
        <v>8736000</v>
      </c>
      <c r="H43" s="13"/>
      <c r="I43" s="13"/>
      <c r="J43" s="13"/>
      <c r="K43" s="13"/>
      <c r="L43" s="13">
        <f t="shared" si="0"/>
        <v>8736000</v>
      </c>
      <c r="M43" s="15"/>
      <c r="N43" s="13">
        <f t="shared" si="1"/>
        <v>8736000</v>
      </c>
    </row>
    <row r="44" spans="2:14" ht="14.25">
      <c r="B44" s="35"/>
      <c r="C44" s="36"/>
      <c r="D44" s="16" t="s">
        <v>56</v>
      </c>
      <c r="E44" s="17">
        <f t="shared" ref="E44:K44" si="10">+E37+E38+E39+E40+E41+E42+E43</f>
        <v>0</v>
      </c>
      <c r="F44" s="17">
        <f t="shared" si="10"/>
        <v>34215392</v>
      </c>
      <c r="G44" s="17">
        <f t="shared" si="10"/>
        <v>42951397</v>
      </c>
      <c r="H44" s="17">
        <f t="shared" si="10"/>
        <v>357696</v>
      </c>
      <c r="I44" s="17">
        <f t="shared" si="10"/>
        <v>0</v>
      </c>
      <c r="J44" s="17">
        <f t="shared" si="10"/>
        <v>0</v>
      </c>
      <c r="K44" s="17">
        <f t="shared" si="10"/>
        <v>1</v>
      </c>
      <c r="L44" s="17">
        <f t="shared" si="0"/>
        <v>77524486</v>
      </c>
      <c r="M44" s="18">
        <f>+M37+M38+M39+M40+M41+M42+M43</f>
        <v>68788480</v>
      </c>
      <c r="N44" s="17">
        <f t="shared" si="1"/>
        <v>8736006</v>
      </c>
    </row>
    <row r="45" spans="2:14" ht="14.25">
      <c r="B45" s="36"/>
      <c r="C45" s="25" t="s">
        <v>57</v>
      </c>
      <c r="D45" s="26"/>
      <c r="E45" s="27">
        <f t="shared" ref="E45:K45" si="11" xml:space="preserve"> +E36 - E44</f>
        <v>1788480</v>
      </c>
      <c r="F45" s="27">
        <f t="shared" si="11"/>
        <v>-34215392</v>
      </c>
      <c r="G45" s="27">
        <f t="shared" si="11"/>
        <v>-42951397</v>
      </c>
      <c r="H45" s="27">
        <f t="shared" si="11"/>
        <v>-357696</v>
      </c>
      <c r="I45" s="27">
        <f t="shared" si="11"/>
        <v>0</v>
      </c>
      <c r="J45" s="27">
        <f t="shared" si="11"/>
        <v>27000000</v>
      </c>
      <c r="K45" s="27">
        <f t="shared" si="11"/>
        <v>39999999</v>
      </c>
      <c r="L45" s="27">
        <f t="shared" si="0"/>
        <v>-8736006</v>
      </c>
      <c r="M45" s="18">
        <f xml:space="preserve"> +M36 - M44</f>
        <v>0</v>
      </c>
      <c r="N45" s="27">
        <f t="shared" si="1"/>
        <v>-8736006</v>
      </c>
    </row>
    <row r="46" spans="2:14" ht="14.25">
      <c r="B46" s="19" t="s">
        <v>58</v>
      </c>
      <c r="C46" s="28"/>
      <c r="D46" s="29"/>
      <c r="E46" s="30">
        <f t="shared" ref="E46:K46" si="12" xml:space="preserve"> +E29 +E45</f>
        <v>17221261</v>
      </c>
      <c r="F46" s="30">
        <f t="shared" si="12"/>
        <v>31274263</v>
      </c>
      <c r="G46" s="30">
        <f t="shared" si="12"/>
        <v>39450429</v>
      </c>
      <c r="H46" s="30">
        <f t="shared" si="12"/>
        <v>27554818</v>
      </c>
      <c r="I46" s="30">
        <f t="shared" si="12"/>
        <v>7058426</v>
      </c>
      <c r="J46" s="30">
        <f t="shared" si="12"/>
        <v>6016534</v>
      </c>
      <c r="K46" s="30">
        <f t="shared" si="12"/>
        <v>21023961</v>
      </c>
      <c r="L46" s="30">
        <f t="shared" si="0"/>
        <v>149599692</v>
      </c>
      <c r="M46" s="18">
        <f xml:space="preserve"> +M29 +M45</f>
        <v>0</v>
      </c>
      <c r="N46" s="30">
        <f t="shared" si="1"/>
        <v>149599692</v>
      </c>
    </row>
    <row r="47" spans="2:14" ht="14.25">
      <c r="B47" s="31" t="s">
        <v>59</v>
      </c>
      <c r="C47" s="28" t="s">
        <v>60</v>
      </c>
      <c r="D47" s="29"/>
      <c r="E47" s="30">
        <v>15943505</v>
      </c>
      <c r="F47" s="30">
        <v>332016291</v>
      </c>
      <c r="G47" s="30">
        <v>370735728</v>
      </c>
      <c r="H47" s="30">
        <v>199481064</v>
      </c>
      <c r="I47" s="30">
        <v>75634361</v>
      </c>
      <c r="J47" s="30">
        <v>138078863</v>
      </c>
      <c r="K47" s="30">
        <v>244676231</v>
      </c>
      <c r="L47" s="30">
        <f t="shared" si="0"/>
        <v>1376566043</v>
      </c>
      <c r="M47" s="18"/>
      <c r="N47" s="30">
        <f t="shared" si="1"/>
        <v>1376566043</v>
      </c>
    </row>
    <row r="48" spans="2:14" ht="14.25">
      <c r="B48" s="32"/>
      <c r="C48" s="28" t="s">
        <v>61</v>
      </c>
      <c r="D48" s="29"/>
      <c r="E48" s="30">
        <f t="shared" ref="E48:K48" si="13" xml:space="preserve"> +E46 +E47</f>
        <v>33164766</v>
      </c>
      <c r="F48" s="30">
        <f t="shared" si="13"/>
        <v>363290554</v>
      </c>
      <c r="G48" s="30">
        <f t="shared" si="13"/>
        <v>410186157</v>
      </c>
      <c r="H48" s="30">
        <f t="shared" si="13"/>
        <v>227035882</v>
      </c>
      <c r="I48" s="30">
        <f t="shared" si="13"/>
        <v>82692787</v>
      </c>
      <c r="J48" s="30">
        <f t="shared" si="13"/>
        <v>144095397</v>
      </c>
      <c r="K48" s="30">
        <f t="shared" si="13"/>
        <v>265700192</v>
      </c>
      <c r="L48" s="30">
        <f t="shared" si="0"/>
        <v>1526165735</v>
      </c>
      <c r="M48" s="18">
        <f xml:space="preserve"> +M46 +M47</f>
        <v>0</v>
      </c>
      <c r="N48" s="30">
        <f t="shared" si="1"/>
        <v>1526165735</v>
      </c>
    </row>
    <row r="49" spans="2:14" ht="14.25">
      <c r="B49" s="32"/>
      <c r="C49" s="28" t="s">
        <v>62</v>
      </c>
      <c r="D49" s="29"/>
      <c r="E49" s="30"/>
      <c r="F49" s="30"/>
      <c r="G49" s="30"/>
      <c r="H49" s="30"/>
      <c r="I49" s="30"/>
      <c r="J49" s="30"/>
      <c r="K49" s="30"/>
      <c r="L49" s="30">
        <f t="shared" si="0"/>
        <v>0</v>
      </c>
      <c r="M49" s="18"/>
      <c r="N49" s="30">
        <f t="shared" si="1"/>
        <v>0</v>
      </c>
    </row>
    <row r="50" spans="2:14" ht="14.25">
      <c r="B50" s="32"/>
      <c r="C50" s="28" t="s">
        <v>63</v>
      </c>
      <c r="D50" s="29"/>
      <c r="E50" s="30"/>
      <c r="F50" s="30"/>
      <c r="G50" s="30"/>
      <c r="H50" s="30">
        <v>45792000</v>
      </c>
      <c r="I50" s="30"/>
      <c r="J50" s="30"/>
      <c r="K50" s="30"/>
      <c r="L50" s="30">
        <f t="shared" si="0"/>
        <v>45792000</v>
      </c>
      <c r="M50" s="18"/>
      <c r="N50" s="30">
        <f t="shared" si="1"/>
        <v>45792000</v>
      </c>
    </row>
    <row r="51" spans="2:14" ht="14.25">
      <c r="B51" s="32"/>
      <c r="C51" s="28" t="s">
        <v>64</v>
      </c>
      <c r="D51" s="29"/>
      <c r="E51" s="30"/>
      <c r="F51" s="30"/>
      <c r="G51" s="30"/>
      <c r="H51" s="30"/>
      <c r="I51" s="30"/>
      <c r="J51" s="30"/>
      <c r="K51" s="30"/>
      <c r="L51" s="30">
        <f t="shared" si="0"/>
        <v>0</v>
      </c>
      <c r="M51" s="18"/>
      <c r="N51" s="30">
        <f t="shared" si="1"/>
        <v>0</v>
      </c>
    </row>
    <row r="52" spans="2:14" ht="14.25">
      <c r="B52" s="33"/>
      <c r="C52" s="28" t="s">
        <v>65</v>
      </c>
      <c r="D52" s="29"/>
      <c r="E52" s="30">
        <f t="shared" ref="E52:K52" si="14" xml:space="preserve"> +E48 +E49 +E50 - E51</f>
        <v>33164766</v>
      </c>
      <c r="F52" s="30">
        <f t="shared" si="14"/>
        <v>363290554</v>
      </c>
      <c r="G52" s="30">
        <f t="shared" si="14"/>
        <v>410186157</v>
      </c>
      <c r="H52" s="30">
        <f t="shared" si="14"/>
        <v>272827882</v>
      </c>
      <c r="I52" s="30">
        <f t="shared" si="14"/>
        <v>82692787</v>
      </c>
      <c r="J52" s="30">
        <f t="shared" si="14"/>
        <v>144095397</v>
      </c>
      <c r="K52" s="30">
        <f t="shared" si="14"/>
        <v>265700192</v>
      </c>
      <c r="L52" s="30">
        <f t="shared" si="0"/>
        <v>1571957735</v>
      </c>
      <c r="M52" s="18">
        <f xml:space="preserve"> +M48 +M49 +M50 - M51</f>
        <v>0</v>
      </c>
      <c r="N52" s="30">
        <f t="shared" si="1"/>
        <v>1571957735</v>
      </c>
    </row>
  </sheetData>
  <mergeCells count="13">
    <mergeCell ref="B3:N3"/>
    <mergeCell ref="B5:N5"/>
    <mergeCell ref="B7:D7"/>
    <mergeCell ref="B8:B20"/>
    <mergeCell ref="C8:C12"/>
    <mergeCell ref="C13:C19"/>
    <mergeCell ref="B47:B52"/>
    <mergeCell ref="B21:B28"/>
    <mergeCell ref="C21:C24"/>
    <mergeCell ref="C25:C27"/>
    <mergeCell ref="B30:B45"/>
    <mergeCell ref="C30:C36"/>
    <mergeCell ref="C37:C44"/>
  </mergeCells>
  <phoneticPr fontId="1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社会福祉事業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OHTA-03</dc:creator>
  <cp:lastModifiedBy>OHTA-03</cp:lastModifiedBy>
  <dcterms:created xsi:type="dcterms:W3CDTF">2019-08-26T00:48:57Z</dcterms:created>
  <dcterms:modified xsi:type="dcterms:W3CDTF">2019-08-26T01:02:53Z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