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TA-03\Documents\★a.ohta★\00 仕事\01 法人\21 財務諸表等電子開示システム【6月】\H31 財務諸表等入力システム\190826\"/>
    </mc:Choice>
  </mc:AlternateContent>
  <bookViews>
    <workbookView xWindow="0" yWindow="0" windowWidth="20490" windowHeight="8355"/>
  </bookViews>
  <sheets>
    <sheet name="本部" sheetId="1" r:id="rId1"/>
    <sheet name="かしわ荘" sheetId="2" r:id="rId2"/>
    <sheet name="緑ヶ丘育成園" sheetId="3" r:id="rId3"/>
    <sheet name="栃の葉荘" sheetId="4" r:id="rId4"/>
    <sheet name="みどり" sheetId="5" r:id="rId5"/>
    <sheet name="よこまち" sheetId="6" r:id="rId6"/>
    <sheet name="小俣宿・らふ" sheetId="7" r:id="rId7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7" l="1"/>
  <c r="E35" i="7"/>
  <c r="E34" i="7"/>
  <c r="E33" i="7"/>
  <c r="E32" i="7"/>
  <c r="I31" i="7"/>
  <c r="E31" i="7"/>
  <c r="I30" i="7"/>
  <c r="E30" i="7"/>
  <c r="I29" i="7"/>
  <c r="E29" i="7"/>
  <c r="I28" i="7"/>
  <c r="E28" i="7"/>
  <c r="I27" i="7"/>
  <c r="E27" i="7"/>
  <c r="I26" i="7"/>
  <c r="E26" i="7"/>
  <c r="H25" i="7"/>
  <c r="H35" i="7" s="1"/>
  <c r="G25" i="7"/>
  <c r="I25" i="7" s="1"/>
  <c r="E25" i="7"/>
  <c r="I24" i="7"/>
  <c r="E24" i="7"/>
  <c r="I23" i="7"/>
  <c r="E23" i="7"/>
  <c r="I22" i="7"/>
  <c r="E22" i="7"/>
  <c r="E21" i="7"/>
  <c r="D20" i="7"/>
  <c r="C20" i="7"/>
  <c r="E20" i="7" s="1"/>
  <c r="I19" i="7"/>
  <c r="E19" i="7"/>
  <c r="I18" i="7"/>
  <c r="E18" i="7"/>
  <c r="I17" i="7"/>
  <c r="D17" i="7"/>
  <c r="D16" i="7" s="1"/>
  <c r="D36" i="7" s="1"/>
  <c r="C17" i="7"/>
  <c r="E17" i="7" s="1"/>
  <c r="H16" i="7"/>
  <c r="G16" i="7"/>
  <c r="I16" i="7" s="1"/>
  <c r="E15" i="7"/>
  <c r="E14" i="7"/>
  <c r="I13" i="7"/>
  <c r="E13" i="7"/>
  <c r="I12" i="7"/>
  <c r="E12" i="7"/>
  <c r="I11" i="7"/>
  <c r="E11" i="7"/>
  <c r="I10" i="7"/>
  <c r="E10" i="7"/>
  <c r="I9" i="7"/>
  <c r="E9" i="7"/>
  <c r="I8" i="7"/>
  <c r="E8" i="7"/>
  <c r="H7" i="7"/>
  <c r="H20" i="7" s="1"/>
  <c r="H36" i="7" s="1"/>
  <c r="G7" i="7"/>
  <c r="G20" i="7" s="1"/>
  <c r="D7" i="7"/>
  <c r="C7" i="7"/>
  <c r="G35" i="6"/>
  <c r="E35" i="6"/>
  <c r="E34" i="6"/>
  <c r="E33" i="6"/>
  <c r="E32" i="6"/>
  <c r="I31" i="6"/>
  <c r="E31" i="6"/>
  <c r="I30" i="6"/>
  <c r="E30" i="6"/>
  <c r="I29" i="6"/>
  <c r="E29" i="6"/>
  <c r="I28" i="6"/>
  <c r="E28" i="6"/>
  <c r="I27" i="6"/>
  <c r="E27" i="6"/>
  <c r="I26" i="6"/>
  <c r="E26" i="6"/>
  <c r="H25" i="6"/>
  <c r="H35" i="6" s="1"/>
  <c r="G25" i="6"/>
  <c r="I25" i="6" s="1"/>
  <c r="E25" i="6"/>
  <c r="I24" i="6"/>
  <c r="E24" i="6"/>
  <c r="I23" i="6"/>
  <c r="E23" i="6"/>
  <c r="I22" i="6"/>
  <c r="E22" i="6"/>
  <c r="E21" i="6"/>
  <c r="D20" i="6"/>
  <c r="C20" i="6"/>
  <c r="E20" i="6" s="1"/>
  <c r="I19" i="6"/>
  <c r="E19" i="6"/>
  <c r="I18" i="6"/>
  <c r="E18" i="6"/>
  <c r="I17" i="6"/>
  <c r="D17" i="6"/>
  <c r="D16" i="6" s="1"/>
  <c r="D36" i="6" s="1"/>
  <c r="C17" i="6"/>
  <c r="E17" i="6" s="1"/>
  <c r="H16" i="6"/>
  <c r="G16" i="6"/>
  <c r="I16" i="6" s="1"/>
  <c r="E15" i="6"/>
  <c r="E14" i="6"/>
  <c r="I13" i="6"/>
  <c r="E13" i="6"/>
  <c r="I12" i="6"/>
  <c r="E12" i="6"/>
  <c r="I11" i="6"/>
  <c r="E11" i="6"/>
  <c r="I10" i="6"/>
  <c r="E10" i="6"/>
  <c r="I9" i="6"/>
  <c r="E9" i="6"/>
  <c r="I8" i="6"/>
  <c r="E8" i="6"/>
  <c r="H7" i="6"/>
  <c r="H20" i="6" s="1"/>
  <c r="H36" i="6" s="1"/>
  <c r="G7" i="6"/>
  <c r="G20" i="6" s="1"/>
  <c r="D7" i="6"/>
  <c r="C7" i="6"/>
  <c r="G35" i="5"/>
  <c r="E35" i="5"/>
  <c r="E34" i="5"/>
  <c r="E33" i="5"/>
  <c r="E32" i="5"/>
  <c r="I31" i="5"/>
  <c r="E31" i="5"/>
  <c r="I30" i="5"/>
  <c r="E30" i="5"/>
  <c r="I29" i="5"/>
  <c r="E29" i="5"/>
  <c r="I28" i="5"/>
  <c r="E28" i="5"/>
  <c r="I27" i="5"/>
  <c r="E27" i="5"/>
  <c r="I26" i="5"/>
  <c r="E26" i="5"/>
  <c r="H25" i="5"/>
  <c r="H35" i="5" s="1"/>
  <c r="G25" i="5"/>
  <c r="I25" i="5" s="1"/>
  <c r="E25" i="5"/>
  <c r="I24" i="5"/>
  <c r="E24" i="5"/>
  <c r="I23" i="5"/>
  <c r="E23" i="5"/>
  <c r="I22" i="5"/>
  <c r="E22" i="5"/>
  <c r="E21" i="5"/>
  <c r="D20" i="5"/>
  <c r="C20" i="5"/>
  <c r="E20" i="5" s="1"/>
  <c r="I19" i="5"/>
  <c r="E19" i="5"/>
  <c r="I18" i="5"/>
  <c r="E18" i="5"/>
  <c r="I17" i="5"/>
  <c r="D17" i="5"/>
  <c r="D16" i="5" s="1"/>
  <c r="D36" i="5" s="1"/>
  <c r="C17" i="5"/>
  <c r="E17" i="5" s="1"/>
  <c r="H16" i="5"/>
  <c r="G16" i="5"/>
  <c r="I16" i="5" s="1"/>
  <c r="E15" i="5"/>
  <c r="E14" i="5"/>
  <c r="I13" i="5"/>
  <c r="E13" i="5"/>
  <c r="I12" i="5"/>
  <c r="E12" i="5"/>
  <c r="I11" i="5"/>
  <c r="E11" i="5"/>
  <c r="I10" i="5"/>
  <c r="E10" i="5"/>
  <c r="I9" i="5"/>
  <c r="E9" i="5"/>
  <c r="I8" i="5"/>
  <c r="E8" i="5"/>
  <c r="H7" i="5"/>
  <c r="H20" i="5" s="1"/>
  <c r="G7" i="5"/>
  <c r="G20" i="5" s="1"/>
  <c r="D7" i="5"/>
  <c r="C7" i="5"/>
  <c r="G35" i="4"/>
  <c r="E35" i="4"/>
  <c r="E34" i="4"/>
  <c r="E33" i="4"/>
  <c r="E32" i="4"/>
  <c r="I31" i="4"/>
  <c r="E31" i="4"/>
  <c r="I30" i="4"/>
  <c r="E30" i="4"/>
  <c r="I29" i="4"/>
  <c r="E29" i="4"/>
  <c r="I28" i="4"/>
  <c r="E28" i="4"/>
  <c r="I27" i="4"/>
  <c r="E27" i="4"/>
  <c r="I26" i="4"/>
  <c r="E26" i="4"/>
  <c r="H25" i="4"/>
  <c r="H35" i="4" s="1"/>
  <c r="G25" i="4"/>
  <c r="I25" i="4" s="1"/>
  <c r="E25" i="4"/>
  <c r="I24" i="4"/>
  <c r="E24" i="4"/>
  <c r="I23" i="4"/>
  <c r="E23" i="4"/>
  <c r="I22" i="4"/>
  <c r="E22" i="4"/>
  <c r="E21" i="4"/>
  <c r="D20" i="4"/>
  <c r="C20" i="4"/>
  <c r="E20" i="4" s="1"/>
  <c r="I19" i="4"/>
  <c r="E19" i="4"/>
  <c r="I18" i="4"/>
  <c r="E18" i="4"/>
  <c r="I17" i="4"/>
  <c r="D17" i="4"/>
  <c r="D16" i="4" s="1"/>
  <c r="D36" i="4" s="1"/>
  <c r="C17" i="4"/>
  <c r="E17" i="4" s="1"/>
  <c r="H16" i="4"/>
  <c r="G16" i="4"/>
  <c r="I16" i="4" s="1"/>
  <c r="C16" i="4"/>
  <c r="E16" i="4" s="1"/>
  <c r="E15" i="4"/>
  <c r="E14" i="4"/>
  <c r="I13" i="4"/>
  <c r="E13" i="4"/>
  <c r="I12" i="4"/>
  <c r="E12" i="4"/>
  <c r="I11" i="4"/>
  <c r="E11" i="4"/>
  <c r="I10" i="4"/>
  <c r="E10" i="4"/>
  <c r="I9" i="4"/>
  <c r="E9" i="4"/>
  <c r="I8" i="4"/>
  <c r="E8" i="4"/>
  <c r="H7" i="4"/>
  <c r="H20" i="4" s="1"/>
  <c r="H36" i="4" s="1"/>
  <c r="G7" i="4"/>
  <c r="G20" i="4" s="1"/>
  <c r="D7" i="4"/>
  <c r="C7" i="4"/>
  <c r="C36" i="4" s="1"/>
  <c r="E36" i="4" s="1"/>
  <c r="G35" i="3"/>
  <c r="I35" i="3" s="1"/>
  <c r="E35" i="3"/>
  <c r="E34" i="3"/>
  <c r="E33" i="3"/>
  <c r="E32" i="3"/>
  <c r="I31" i="3"/>
  <c r="E31" i="3"/>
  <c r="I30" i="3"/>
  <c r="E30" i="3"/>
  <c r="I29" i="3"/>
  <c r="E29" i="3"/>
  <c r="I28" i="3"/>
  <c r="E28" i="3"/>
  <c r="I27" i="3"/>
  <c r="E27" i="3"/>
  <c r="I26" i="3"/>
  <c r="E26" i="3"/>
  <c r="H25" i="3"/>
  <c r="H35" i="3" s="1"/>
  <c r="G25" i="3"/>
  <c r="I25" i="3" s="1"/>
  <c r="E25" i="3"/>
  <c r="I24" i="3"/>
  <c r="E24" i="3"/>
  <c r="I23" i="3"/>
  <c r="E23" i="3"/>
  <c r="I22" i="3"/>
  <c r="E22" i="3"/>
  <c r="E21" i="3"/>
  <c r="D20" i="3"/>
  <c r="E20" i="3" s="1"/>
  <c r="C20" i="3"/>
  <c r="I19" i="3"/>
  <c r="E19" i="3"/>
  <c r="I18" i="3"/>
  <c r="E18" i="3"/>
  <c r="I17" i="3"/>
  <c r="D17" i="3"/>
  <c r="D16" i="3" s="1"/>
  <c r="D36" i="3" s="1"/>
  <c r="C17" i="3"/>
  <c r="H16" i="3"/>
  <c r="G16" i="3"/>
  <c r="I16" i="3" s="1"/>
  <c r="C16" i="3"/>
  <c r="E16" i="3" s="1"/>
  <c r="E15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H7" i="3"/>
  <c r="H20" i="3" s="1"/>
  <c r="H36" i="3" s="1"/>
  <c r="G7" i="3"/>
  <c r="G20" i="3" s="1"/>
  <c r="D7" i="3"/>
  <c r="C7" i="3"/>
  <c r="C36" i="3" s="1"/>
  <c r="E36" i="3" s="1"/>
  <c r="G35" i="2"/>
  <c r="I35" i="2" s="1"/>
  <c r="E35" i="2"/>
  <c r="E34" i="2"/>
  <c r="E33" i="2"/>
  <c r="E32" i="2"/>
  <c r="I31" i="2"/>
  <c r="E31" i="2"/>
  <c r="I30" i="2"/>
  <c r="E30" i="2"/>
  <c r="I29" i="2"/>
  <c r="E29" i="2"/>
  <c r="I28" i="2"/>
  <c r="E28" i="2"/>
  <c r="I27" i="2"/>
  <c r="E27" i="2"/>
  <c r="I26" i="2"/>
  <c r="E26" i="2"/>
  <c r="H25" i="2"/>
  <c r="H35" i="2" s="1"/>
  <c r="G25" i="2"/>
  <c r="I25" i="2" s="1"/>
  <c r="E25" i="2"/>
  <c r="I24" i="2"/>
  <c r="E24" i="2"/>
  <c r="I23" i="2"/>
  <c r="E23" i="2"/>
  <c r="I22" i="2"/>
  <c r="E22" i="2"/>
  <c r="E21" i="2"/>
  <c r="D20" i="2"/>
  <c r="E20" i="2" s="1"/>
  <c r="C20" i="2"/>
  <c r="I19" i="2"/>
  <c r="E19" i="2"/>
  <c r="I18" i="2"/>
  <c r="E18" i="2"/>
  <c r="I17" i="2"/>
  <c r="D17" i="2"/>
  <c r="D16" i="2" s="1"/>
  <c r="D36" i="2" s="1"/>
  <c r="C17" i="2"/>
  <c r="H16" i="2"/>
  <c r="G16" i="2"/>
  <c r="I16" i="2" s="1"/>
  <c r="C16" i="2"/>
  <c r="E16" i="2" s="1"/>
  <c r="E15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H7" i="2"/>
  <c r="H20" i="2" s="1"/>
  <c r="H36" i="2" s="1"/>
  <c r="G7" i="2"/>
  <c r="G20" i="2" s="1"/>
  <c r="D7" i="2"/>
  <c r="C7" i="2"/>
  <c r="C36" i="2" s="1"/>
  <c r="E36" i="2" s="1"/>
  <c r="G35" i="1"/>
  <c r="E35" i="1"/>
  <c r="E34" i="1"/>
  <c r="E33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H25" i="1"/>
  <c r="H35" i="1" s="1"/>
  <c r="G25" i="1"/>
  <c r="I25" i="1" s="1"/>
  <c r="E25" i="1"/>
  <c r="I24" i="1"/>
  <c r="E24" i="1"/>
  <c r="I23" i="1"/>
  <c r="E23" i="1"/>
  <c r="I22" i="1"/>
  <c r="E22" i="1"/>
  <c r="E21" i="1"/>
  <c r="D20" i="1"/>
  <c r="E20" i="1" s="1"/>
  <c r="C20" i="1"/>
  <c r="I19" i="1"/>
  <c r="E19" i="1"/>
  <c r="I18" i="1"/>
  <c r="E18" i="1"/>
  <c r="I17" i="1"/>
  <c r="D17" i="1"/>
  <c r="D16" i="1" s="1"/>
  <c r="D36" i="1" s="1"/>
  <c r="C17" i="1"/>
  <c r="H16" i="1"/>
  <c r="G16" i="1"/>
  <c r="I16" i="1" s="1"/>
  <c r="C16" i="1"/>
  <c r="E16" i="1" s="1"/>
  <c r="E15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H7" i="1"/>
  <c r="H20" i="1" s="1"/>
  <c r="H36" i="1" s="1"/>
  <c r="G7" i="1"/>
  <c r="G20" i="1" s="1"/>
  <c r="D7" i="1"/>
  <c r="C7" i="1"/>
  <c r="C36" i="1" s="1"/>
  <c r="I20" i="2" l="1"/>
  <c r="G36" i="2"/>
  <c r="I36" i="2" s="1"/>
  <c r="E36" i="1"/>
  <c r="I35" i="1"/>
  <c r="G36" i="3"/>
  <c r="I36" i="3" s="1"/>
  <c r="I20" i="3"/>
  <c r="G36" i="4"/>
  <c r="I36" i="4" s="1"/>
  <c r="I20" i="4"/>
  <c r="G36" i="5"/>
  <c r="I20" i="5"/>
  <c r="G36" i="6"/>
  <c r="I36" i="6" s="1"/>
  <c r="I20" i="6"/>
  <c r="I20" i="7"/>
  <c r="G36" i="7"/>
  <c r="I36" i="7" s="1"/>
  <c r="G36" i="1"/>
  <c r="I36" i="1" s="1"/>
  <c r="I20" i="1"/>
  <c r="I35" i="4"/>
  <c r="H36" i="5"/>
  <c r="I35" i="5"/>
  <c r="I35" i="6"/>
  <c r="I35" i="7"/>
  <c r="E17" i="1"/>
  <c r="E17" i="2"/>
  <c r="E17" i="3"/>
  <c r="C16" i="5"/>
  <c r="E16" i="5" s="1"/>
  <c r="C16" i="6"/>
  <c r="E16" i="6" s="1"/>
  <c r="C16" i="7"/>
  <c r="E16" i="7" s="1"/>
  <c r="I7" i="1"/>
  <c r="I7" i="2"/>
  <c r="I7" i="3"/>
  <c r="I7" i="4"/>
  <c r="I7" i="5"/>
  <c r="I7" i="6"/>
  <c r="I7" i="7"/>
  <c r="E7" i="1"/>
  <c r="E7" i="2"/>
  <c r="E7" i="3"/>
  <c r="E7" i="4"/>
  <c r="E7" i="5"/>
  <c r="E7" i="6"/>
  <c r="E7" i="7"/>
  <c r="I36" i="5" l="1"/>
  <c r="C36" i="6"/>
  <c r="E36" i="6" s="1"/>
  <c r="C36" i="5"/>
  <c r="E36" i="5" s="1"/>
  <c r="C36" i="7"/>
  <c r="E36" i="7" s="1"/>
</calcChain>
</file>

<file path=xl/sharedStrings.xml><?xml version="1.0" encoding="utf-8"?>
<sst xmlns="http://schemas.openxmlformats.org/spreadsheetml/2006/main" count="469" uniqueCount="86">
  <si>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</si>
  <si>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本部  貸借対照表</t>
    <phoneticPr fontId="2"/>
  </si>
  <si>
    <t>平成31年3月31日現在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</si>
  <si>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</si>
  <si>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</si>
  <si>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</si>
  <si>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</si>
  <si>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</si>
  <si>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</si>
  <si>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</si>
  <si>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</si>
  <si>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</si>
  <si>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</si>
  <si>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</si>
  <si>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</si>
  <si>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１年以内返済予定設備資金借入金</t>
  </si>
  <si>
    <t>　未収金</t>
  </si>
  <si>
    <t>　１年以内返済予定リース債務</t>
  </si>
  <si>
    <t>　立替金</t>
  </si>
  <si>
    <t>　職員預り金</t>
  </si>
  <si>
    <t>　前払金</t>
  </si>
  <si>
    <t>　仮受金</t>
  </si>
  <si>
    <t>　前払費用</t>
  </si>
  <si>
    <t>　賞与引当金</t>
  </si>
  <si>
    <t>　１年基準前払費用</t>
  </si>
  <si>
    <t>　仮払金</t>
  </si>
  <si>
    <t>固定資産</t>
  </si>
  <si>
    <t>固定負債</t>
  </si>
  <si>
    <t>基本財産</t>
  </si>
  <si>
    <t>　設備資金借入金</t>
  </si>
  <si>
    <t>　土地</t>
  </si>
  <si>
    <t>　リース債務</t>
  </si>
  <si>
    <t>　建物</t>
  </si>
  <si>
    <t>　退職給付引当金</t>
  </si>
  <si>
    <t>その他の固定資産</t>
  </si>
  <si>
    <t>負債の部合計</t>
  </si>
  <si>
    <t>純資産の部</t>
  </si>
  <si>
    <t>基本金</t>
  </si>
  <si>
    <t>　構築物</t>
  </si>
  <si>
    <t>国庫補助金等特別積立金</t>
  </si>
  <si>
    <t>　機械及び装置</t>
  </si>
  <si>
    <t>その他の積立金</t>
  </si>
  <si>
    <t>　車輌運搬具</t>
  </si>
  <si>
    <t>積立金</t>
  </si>
  <si>
    <t>　器具及び備品</t>
  </si>
  <si>
    <t>　移行時特別積立金</t>
  </si>
  <si>
    <t>　有形リース資産</t>
  </si>
  <si>
    <t>　人件費積立金</t>
  </si>
  <si>
    <t>　権利</t>
  </si>
  <si>
    <t>　修繕積立金</t>
  </si>
  <si>
    <t>　退職給付引当資産</t>
  </si>
  <si>
    <t>　施設整備積立金</t>
  </si>
  <si>
    <t>　その他の積立資産</t>
  </si>
  <si>
    <t>次期繰越活動増減差額</t>
  </si>
  <si>
    <t>　長期前払費用</t>
  </si>
  <si>
    <t>（うち当期活動増減差額）</t>
  </si>
  <si>
    <t>　移行時特別積立資産</t>
  </si>
  <si>
    <t>　人件費積立資産</t>
  </si>
  <si>
    <t>　修繕積立資産</t>
  </si>
  <si>
    <t>　施設整備積立資産</t>
  </si>
  <si>
    <t>純資産の部合計</t>
  </si>
  <si>
    <t>資産の部合計</t>
  </si>
  <si>
    <t>負債及び純資産の部合計</t>
  </si>
  <si>
    <t>かしわ荘  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</si>
  <si>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</si>
  <si>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</si>
  <si>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</si>
  <si>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</si>
  <si>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緑ヶ丘育成園  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</si>
  <si>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</si>
  <si>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</si>
  <si>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</si>
  <si>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</si>
  <si>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栃の葉荘  貸借対照表</t>
    <phoneticPr fontId="2"/>
  </si>
  <si>
    <t>みどり  貸借対照表</t>
    <phoneticPr fontId="2"/>
  </si>
  <si>
    <t>（単位：円）</t>
    <phoneticPr fontId="4"/>
  </si>
  <si>
    <t>よこまち  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</si>
  <si>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</si>
  <si>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</si>
  <si>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</si>
  <si>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</si>
  <si>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小俣宿・らふ  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</si>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</sst>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3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4</v>
      </c>
    </row>
    <row r="5" spans="1:9" ht="14.25">
      <c r="A5" s="1"/>
      <c r="B5" s="20" t="s">
        <v>5</v>
      </c>
      <c r="C5" s="21"/>
      <c r="D5" s="21"/>
      <c r="E5" s="22"/>
      <c r="F5" s="20" t="s">
        <v>6</v>
      </c>
      <c r="G5" s="21"/>
      <c r="H5" s="21"/>
      <c r="I5" s="22"/>
    </row>
    <row r="6" spans="1:9" ht="14.25">
      <c r="A6" s="1"/>
      <c r="B6" s="6"/>
      <c r="C6" s="6" t="s">
        <v>7</v>
      </c>
      <c r="D6" s="6" t="s">
        <v>8</v>
      </c>
      <c r="E6" s="6" t="s">
        <v>9</v>
      </c>
      <c r="F6" s="7"/>
      <c r="G6" s="6" t="s">
        <v>7</v>
      </c>
      <c r="H6" s="6" t="s">
        <v>8</v>
      </c>
      <c r="I6" s="6" t="s">
        <v>9</v>
      </c>
    </row>
    <row r="7" spans="1:9" ht="14.25">
      <c r="A7" s="1"/>
      <c r="B7" s="8" t="s">
        <v>10</v>
      </c>
      <c r="C7" s="9">
        <f>+C8+C9+C10+C11+C12+C13+C14+C15</f>
        <v>132278363</v>
      </c>
      <c r="D7" s="9">
        <f>+D8+D9+D10+D11+D12+D13+D14+D15</f>
        <v>123778336</v>
      </c>
      <c r="E7" s="9">
        <f>C7-D7</f>
        <v>8500027</v>
      </c>
      <c r="F7" s="8" t="s">
        <v>11</v>
      </c>
      <c r="G7" s="9">
        <f>+G8+G9+G10+G11+G12+G13</f>
        <v>22720933</v>
      </c>
      <c r="H7" s="9">
        <f>+H8+H9+H10+H11+H12+H13</f>
        <v>21435835</v>
      </c>
      <c r="I7" s="9">
        <f>G7-H7</f>
        <v>1285098</v>
      </c>
    </row>
    <row r="8" spans="1:9" ht="14.25">
      <c r="A8" s="1"/>
      <c r="B8" s="10" t="s">
        <v>12</v>
      </c>
      <c r="C8" s="11">
        <v>132027473</v>
      </c>
      <c r="D8" s="11">
        <v>123776336</v>
      </c>
      <c r="E8" s="11">
        <f t="shared" ref="E8:E36" si="0">C8-D8</f>
        <v>8251137</v>
      </c>
      <c r="F8" s="12" t="s">
        <v>13</v>
      </c>
      <c r="G8" s="13">
        <v>34521</v>
      </c>
      <c r="H8" s="13">
        <v>22012</v>
      </c>
      <c r="I8" s="13">
        <f t="shared" ref="I8:I36" si="1">G8-H8</f>
        <v>12509</v>
      </c>
    </row>
    <row r="9" spans="1:9" ht="14.25">
      <c r="A9" s="1"/>
      <c r="B9" s="12" t="s">
        <v>14</v>
      </c>
      <c r="C9" s="13"/>
      <c r="D9" s="13"/>
      <c r="E9" s="13">
        <f t="shared" si="0"/>
        <v>0</v>
      </c>
      <c r="F9" s="12" t="s">
        <v>15</v>
      </c>
      <c r="G9" s="13"/>
      <c r="H9" s="13"/>
      <c r="I9" s="13">
        <f t="shared" si="1"/>
        <v>0</v>
      </c>
    </row>
    <row r="10" spans="1:9" ht="14.25">
      <c r="A10" s="1"/>
      <c r="B10" s="12" t="s">
        <v>16</v>
      </c>
      <c r="C10" s="13">
        <v>250890</v>
      </c>
      <c r="D10" s="13">
        <v>2000</v>
      </c>
      <c r="E10" s="13">
        <f t="shared" si="0"/>
        <v>248890</v>
      </c>
      <c r="F10" s="12" t="s">
        <v>17</v>
      </c>
      <c r="G10" s="13">
        <v>1788480</v>
      </c>
      <c r="H10" s="13"/>
      <c r="I10" s="13">
        <f t="shared" si="1"/>
        <v>1788480</v>
      </c>
    </row>
    <row r="11" spans="1:9" ht="14.25">
      <c r="A11" s="1"/>
      <c r="B11" s="12" t="s">
        <v>18</v>
      </c>
      <c r="C11" s="13"/>
      <c r="D11" s="13"/>
      <c r="E11" s="13">
        <f t="shared" si="0"/>
        <v>0</v>
      </c>
      <c r="F11" s="12" t="s">
        <v>19</v>
      </c>
      <c r="G11" s="13">
        <v>20897932</v>
      </c>
      <c r="H11" s="13">
        <v>21413823</v>
      </c>
      <c r="I11" s="13">
        <f t="shared" si="1"/>
        <v>-515891</v>
      </c>
    </row>
    <row r="12" spans="1:9" ht="14.25">
      <c r="A12" s="1"/>
      <c r="B12" s="12" t="s">
        <v>20</v>
      </c>
      <c r="C12" s="13"/>
      <c r="D12" s="13"/>
      <c r="E12" s="13">
        <f t="shared" si="0"/>
        <v>0</v>
      </c>
      <c r="F12" s="12" t="s">
        <v>21</v>
      </c>
      <c r="G12" s="13"/>
      <c r="H12" s="13"/>
      <c r="I12" s="13">
        <f t="shared" si="1"/>
        <v>0</v>
      </c>
    </row>
    <row r="13" spans="1:9" ht="14.25">
      <c r="A13" s="1"/>
      <c r="B13" s="12" t="s">
        <v>22</v>
      </c>
      <c r="C13" s="13"/>
      <c r="D13" s="13"/>
      <c r="E13" s="13">
        <f t="shared" si="0"/>
        <v>0</v>
      </c>
      <c r="F13" s="12" t="s">
        <v>23</v>
      </c>
      <c r="G13" s="13"/>
      <c r="H13" s="13"/>
      <c r="I13" s="13">
        <f t="shared" si="1"/>
        <v>0</v>
      </c>
    </row>
    <row r="14" spans="1:9" ht="14.25">
      <c r="A14" s="1"/>
      <c r="B14" s="12" t="s">
        <v>24</v>
      </c>
      <c r="C14" s="13"/>
      <c r="D14" s="13"/>
      <c r="E14" s="13">
        <f t="shared" si="0"/>
        <v>0</v>
      </c>
      <c r="F14" s="12"/>
      <c r="G14" s="13"/>
      <c r="H14" s="13"/>
      <c r="I14" s="13"/>
    </row>
    <row r="15" spans="1:9" ht="14.25">
      <c r="A15" s="1"/>
      <c r="B15" s="12" t="s">
        <v>25</v>
      </c>
      <c r="C15" s="13"/>
      <c r="D15" s="13"/>
      <c r="E15" s="13">
        <f t="shared" si="0"/>
        <v>0</v>
      </c>
      <c r="F15" s="12"/>
      <c r="G15" s="13"/>
      <c r="H15" s="13"/>
      <c r="I15" s="13"/>
    </row>
    <row r="16" spans="1:9" ht="14.25">
      <c r="A16" s="1"/>
      <c r="B16" s="8" t="s">
        <v>26</v>
      </c>
      <c r="C16" s="9">
        <f>+C17 +C20</f>
        <v>53391223</v>
      </c>
      <c r="D16" s="9">
        <f>+D17 +D20</f>
        <v>38199451</v>
      </c>
      <c r="E16" s="9">
        <f t="shared" si="0"/>
        <v>15191772</v>
      </c>
      <c r="F16" s="8" t="s">
        <v>27</v>
      </c>
      <c r="G16" s="9">
        <f>+G17+G18+G19</f>
        <v>5365440</v>
      </c>
      <c r="H16" s="9">
        <f>+H17+H18+H19</f>
        <v>0</v>
      </c>
      <c r="I16" s="9">
        <f t="shared" si="1"/>
        <v>5365440</v>
      </c>
    </row>
    <row r="17" spans="1:9" ht="14.25">
      <c r="A17" s="1"/>
      <c r="B17" s="8" t="s">
        <v>28</v>
      </c>
      <c r="C17" s="9">
        <f>+C18+C19</f>
        <v>22746157</v>
      </c>
      <c r="D17" s="9">
        <f>+D18+D19</f>
        <v>23272208</v>
      </c>
      <c r="E17" s="9">
        <f t="shared" si="0"/>
        <v>-526051</v>
      </c>
      <c r="F17" s="10" t="s">
        <v>29</v>
      </c>
      <c r="G17" s="11"/>
      <c r="H17" s="11"/>
      <c r="I17" s="11">
        <f t="shared" si="1"/>
        <v>0</v>
      </c>
    </row>
    <row r="18" spans="1:9" ht="14.25">
      <c r="A18" s="1"/>
      <c r="B18" s="10" t="s">
        <v>30</v>
      </c>
      <c r="C18" s="11">
        <v>20756000</v>
      </c>
      <c r="D18" s="11">
        <v>20756000</v>
      </c>
      <c r="E18" s="11">
        <f t="shared" si="0"/>
        <v>0</v>
      </c>
      <c r="F18" s="12" t="s">
        <v>31</v>
      </c>
      <c r="G18" s="13">
        <v>5365440</v>
      </c>
      <c r="H18" s="13"/>
      <c r="I18" s="13">
        <f t="shared" si="1"/>
        <v>5365440</v>
      </c>
    </row>
    <row r="19" spans="1:9" ht="14.25">
      <c r="A19" s="1"/>
      <c r="B19" s="12" t="s">
        <v>32</v>
      </c>
      <c r="C19" s="13">
        <v>1990157</v>
      </c>
      <c r="D19" s="13">
        <v>2516208</v>
      </c>
      <c r="E19" s="13">
        <f t="shared" si="0"/>
        <v>-526051</v>
      </c>
      <c r="F19" s="12" t="s">
        <v>33</v>
      </c>
      <c r="G19" s="13"/>
      <c r="H19" s="13"/>
      <c r="I19" s="13">
        <f t="shared" si="1"/>
        <v>0</v>
      </c>
    </row>
    <row r="20" spans="1:9" ht="14.25">
      <c r="A20" s="1"/>
      <c r="B20" s="8" t="s">
        <v>34</v>
      </c>
      <c r="C20" s="9">
        <f>+C21+C22+C23+C24+C25+C26+C27+C28+C29+C30+C31+C32+C33+C34+C35</f>
        <v>30645066</v>
      </c>
      <c r="D20" s="9">
        <f>+D21+D22+D23+D24+D25+D26+D27+D28+D29+D30+D31+D32+D33+D34+D35</f>
        <v>14927243</v>
      </c>
      <c r="E20" s="9">
        <f t="shared" si="0"/>
        <v>15717823</v>
      </c>
      <c r="F20" s="8" t="s">
        <v>35</v>
      </c>
      <c r="G20" s="9">
        <f>+G7 +G16</f>
        <v>28086373</v>
      </c>
      <c r="H20" s="9">
        <f>+H7 +H16</f>
        <v>21435835</v>
      </c>
      <c r="I20" s="9">
        <f t="shared" si="1"/>
        <v>6650538</v>
      </c>
    </row>
    <row r="21" spans="1:9" ht="14.25">
      <c r="A21" s="1"/>
      <c r="B21" s="10" t="s">
        <v>30</v>
      </c>
      <c r="C21" s="11"/>
      <c r="D21" s="11"/>
      <c r="E21" s="11">
        <f t="shared" si="0"/>
        <v>0</v>
      </c>
      <c r="F21" s="23" t="s">
        <v>36</v>
      </c>
      <c r="G21" s="24"/>
      <c r="H21" s="24"/>
      <c r="I21" s="25"/>
    </row>
    <row r="22" spans="1:9" ht="14.25">
      <c r="A22" s="1"/>
      <c r="B22" s="12" t="s">
        <v>32</v>
      </c>
      <c r="C22" s="13">
        <v>1</v>
      </c>
      <c r="D22" s="13">
        <v>1</v>
      </c>
      <c r="E22" s="13">
        <f t="shared" si="0"/>
        <v>0</v>
      </c>
      <c r="F22" s="10" t="s">
        <v>37</v>
      </c>
      <c r="G22" s="11">
        <v>123878447</v>
      </c>
      <c r="H22" s="11">
        <v>123878447</v>
      </c>
      <c r="I22" s="11">
        <f t="shared" si="1"/>
        <v>0</v>
      </c>
    </row>
    <row r="23" spans="1:9" ht="14.25">
      <c r="A23" s="1"/>
      <c r="B23" s="12" t="s">
        <v>38</v>
      </c>
      <c r="C23" s="13">
        <v>23108948</v>
      </c>
      <c r="D23" s="13">
        <v>14792237</v>
      </c>
      <c r="E23" s="13">
        <f t="shared" si="0"/>
        <v>8316711</v>
      </c>
      <c r="F23" s="12" t="s">
        <v>39</v>
      </c>
      <c r="G23" s="13">
        <v>540000</v>
      </c>
      <c r="H23" s="13">
        <v>720000</v>
      </c>
      <c r="I23" s="13">
        <f t="shared" si="1"/>
        <v>-180000</v>
      </c>
    </row>
    <row r="24" spans="1:9" ht="14.25">
      <c r="A24" s="1"/>
      <c r="B24" s="12" t="s">
        <v>40</v>
      </c>
      <c r="C24" s="13"/>
      <c r="D24" s="13"/>
      <c r="E24" s="13">
        <f t="shared" si="0"/>
        <v>0</v>
      </c>
      <c r="F24" s="12" t="s">
        <v>41</v>
      </c>
      <c r="G24" s="13"/>
      <c r="H24" s="13"/>
      <c r="I24" s="13">
        <f t="shared" si="1"/>
        <v>0</v>
      </c>
    </row>
    <row r="25" spans="1:9" ht="14.25">
      <c r="A25" s="1"/>
      <c r="B25" s="12" t="s">
        <v>42</v>
      </c>
      <c r="C25" s="13"/>
      <c r="D25" s="13"/>
      <c r="E25" s="13">
        <f t="shared" si="0"/>
        <v>0</v>
      </c>
      <c r="F25" s="12" t="s">
        <v>43</v>
      </c>
      <c r="G25" s="13">
        <f>+G26+G27+G28+G29</f>
        <v>0</v>
      </c>
      <c r="H25" s="13">
        <f>+H26+H27+H28+H29</f>
        <v>0</v>
      </c>
      <c r="I25" s="13">
        <f t="shared" si="1"/>
        <v>0</v>
      </c>
    </row>
    <row r="26" spans="1:9" ht="14.25">
      <c r="A26" s="1"/>
      <c r="B26" s="12" t="s">
        <v>44</v>
      </c>
      <c r="C26" s="13">
        <v>247213</v>
      </c>
      <c r="D26" s="13">
        <v>21</v>
      </c>
      <c r="E26" s="13">
        <f t="shared" si="0"/>
        <v>247192</v>
      </c>
      <c r="F26" s="12" t="s">
        <v>45</v>
      </c>
      <c r="G26" s="13"/>
      <c r="H26" s="13"/>
      <c r="I26" s="13">
        <f t="shared" si="1"/>
        <v>0</v>
      </c>
    </row>
    <row r="27" spans="1:9" ht="14.25">
      <c r="A27" s="1"/>
      <c r="B27" s="12" t="s">
        <v>46</v>
      </c>
      <c r="C27" s="13">
        <v>7153920</v>
      </c>
      <c r="D27" s="13"/>
      <c r="E27" s="13">
        <f t="shared" si="0"/>
        <v>7153920</v>
      </c>
      <c r="F27" s="12" t="s">
        <v>47</v>
      </c>
      <c r="G27" s="13"/>
      <c r="H27" s="13"/>
      <c r="I27" s="13">
        <f t="shared" si="1"/>
        <v>0</v>
      </c>
    </row>
    <row r="28" spans="1:9" ht="14.25">
      <c r="A28" s="1"/>
      <c r="B28" s="12" t="s">
        <v>48</v>
      </c>
      <c r="C28" s="13">
        <v>134984</v>
      </c>
      <c r="D28" s="13">
        <v>134984</v>
      </c>
      <c r="E28" s="13">
        <f t="shared" si="0"/>
        <v>0</v>
      </c>
      <c r="F28" s="12" t="s">
        <v>49</v>
      </c>
      <c r="G28" s="13"/>
      <c r="H28" s="13"/>
      <c r="I28" s="13">
        <f t="shared" si="1"/>
        <v>0</v>
      </c>
    </row>
    <row r="29" spans="1:9" ht="14.25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1"/>
        <v>0</v>
      </c>
    </row>
    <row r="30" spans="1:9" ht="14.25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>
        <v>33164766</v>
      </c>
      <c r="H30" s="13">
        <v>15943505</v>
      </c>
      <c r="I30" s="13">
        <f t="shared" si="1"/>
        <v>17221261</v>
      </c>
    </row>
    <row r="31" spans="1:9" ht="14.25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>
        <v>17221261</v>
      </c>
      <c r="H31" s="13">
        <v>-123292841</v>
      </c>
      <c r="I31" s="13">
        <f t="shared" si="1"/>
        <v>140514102</v>
      </c>
    </row>
    <row r="32" spans="1:9" ht="14.25">
      <c r="A32" s="1"/>
      <c r="B32" s="12" t="s">
        <v>56</v>
      </c>
      <c r="C32" s="13"/>
      <c r="D32" s="13"/>
      <c r="E32" s="13">
        <f t="shared" si="0"/>
        <v>0</v>
      </c>
      <c r="F32" s="12"/>
      <c r="G32" s="13"/>
      <c r="H32" s="13"/>
      <c r="I32" s="13"/>
    </row>
    <row r="33" spans="1:9" ht="14.25">
      <c r="A33" s="1"/>
      <c r="B33" s="12" t="s">
        <v>57</v>
      </c>
      <c r="C33" s="13"/>
      <c r="D33" s="13"/>
      <c r="E33" s="13">
        <f t="shared" si="0"/>
        <v>0</v>
      </c>
      <c r="F33" s="12"/>
      <c r="G33" s="13"/>
      <c r="H33" s="13"/>
      <c r="I33" s="13"/>
    </row>
    <row r="34" spans="1:9" ht="14.25">
      <c r="A34" s="1"/>
      <c r="B34" s="12" t="s">
        <v>58</v>
      </c>
      <c r="C34" s="13"/>
      <c r="D34" s="13"/>
      <c r="E34" s="13">
        <f t="shared" si="0"/>
        <v>0</v>
      </c>
      <c r="F34" s="14"/>
      <c r="G34" s="15"/>
      <c r="H34" s="15"/>
      <c r="I34" s="15"/>
    </row>
    <row r="35" spans="1:9" ht="14.25">
      <c r="A35" s="1"/>
      <c r="B35" s="12" t="s">
        <v>59</v>
      </c>
      <c r="C35" s="13"/>
      <c r="D35" s="13"/>
      <c r="E35" s="13">
        <f t="shared" si="0"/>
        <v>0</v>
      </c>
      <c r="F35" s="8" t="s">
        <v>60</v>
      </c>
      <c r="G35" s="9">
        <f>+G22 +G23 +G24 +G25 +G30</f>
        <v>157583213</v>
      </c>
      <c r="H35" s="9">
        <f>+H22 +H23 +H24 +H25 +H30</f>
        <v>140541952</v>
      </c>
      <c r="I35" s="9">
        <f t="shared" si="1"/>
        <v>17041261</v>
      </c>
    </row>
    <row r="36" spans="1:9" ht="14.25">
      <c r="A36" s="1"/>
      <c r="B36" s="8" t="s">
        <v>61</v>
      </c>
      <c r="C36" s="9">
        <f>+C7 +C16</f>
        <v>185669586</v>
      </c>
      <c r="D36" s="9">
        <f>+D7 +D16</f>
        <v>161977787</v>
      </c>
      <c r="E36" s="9">
        <f t="shared" si="0"/>
        <v>23691799</v>
      </c>
      <c r="F36" s="16" t="s">
        <v>62</v>
      </c>
      <c r="G36" s="17">
        <f>+G20 +G35</f>
        <v>185669586</v>
      </c>
      <c r="H36" s="17">
        <f>+H20 +H35</f>
        <v>161977787</v>
      </c>
      <c r="I36" s="17">
        <f t="shared" si="1"/>
        <v>23691799</v>
      </c>
    </row>
  </sheetData>
  <mergeCells count="5">
    <mergeCell ref="B2:I2"/>
    <mergeCell ref="B3:I3"/>
    <mergeCell ref="B5:E5"/>
    <mergeCell ref="F5:I5"/>
    <mergeCell ref="F21:I21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63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64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65</v>
      </c>
    </row>
    <row r="5" spans="1:9" ht="14.25">
      <c r="A5" s="1"/>
      <c r="B5" s="20" t="s">
        <v>66</v>
      </c>
      <c r="C5" s="21"/>
      <c r="D5" s="21"/>
      <c r="E5" s="22"/>
      <c r="F5" s="20" t="s">
        <v>67</v>
      </c>
      <c r="G5" s="21"/>
      <c r="H5" s="21"/>
      <c r="I5" s="22"/>
    </row>
    <row r="6" spans="1:9" ht="14.25">
      <c r="A6" s="1"/>
      <c r="B6" s="6"/>
      <c r="C6" s="6" t="s">
        <v>7</v>
      </c>
      <c r="D6" s="6" t="s">
        <v>8</v>
      </c>
      <c r="E6" s="6" t="s">
        <v>9</v>
      </c>
      <c r="F6" s="7"/>
      <c r="G6" s="6" t="s">
        <v>7</v>
      </c>
      <c r="H6" s="6" t="s">
        <v>8</v>
      </c>
      <c r="I6" s="6" t="s">
        <v>9</v>
      </c>
    </row>
    <row r="7" spans="1:9" ht="14.25">
      <c r="A7" s="1"/>
      <c r="B7" s="8" t="s">
        <v>10</v>
      </c>
      <c r="C7" s="9">
        <f>+C8+C9+C10+C11+C12+C13+C14+C15</f>
        <v>444442432</v>
      </c>
      <c r="D7" s="9">
        <f>+D8+D9+D10+D11+D12+D13+D14+D15</f>
        <v>400325385</v>
      </c>
      <c r="E7" s="9">
        <f>C7-D7</f>
        <v>44117047</v>
      </c>
      <c r="F7" s="8" t="s">
        <v>11</v>
      </c>
      <c r="G7" s="9">
        <f>+G8+G9+G10+G11+G12+G13</f>
        <v>48123004</v>
      </c>
      <c r="H7" s="9">
        <f>+H8+H9+H10+H11+H12+H13</f>
        <v>48668071</v>
      </c>
      <c r="I7" s="9">
        <f>G7-H7</f>
        <v>-545067</v>
      </c>
    </row>
    <row r="8" spans="1:9" ht="14.25">
      <c r="A8" s="1"/>
      <c r="B8" s="10" t="s">
        <v>12</v>
      </c>
      <c r="C8" s="11">
        <v>332037865</v>
      </c>
      <c r="D8" s="11">
        <v>292543368</v>
      </c>
      <c r="E8" s="11">
        <f t="shared" ref="E8:E36" si="0">C8-D8</f>
        <v>39494497</v>
      </c>
      <c r="F8" s="12" t="s">
        <v>13</v>
      </c>
      <c r="G8" s="13">
        <v>18188477</v>
      </c>
      <c r="H8" s="13">
        <v>21352174</v>
      </c>
      <c r="I8" s="13">
        <f t="shared" ref="I8:I13" si="1">G8-H8</f>
        <v>-3163697</v>
      </c>
    </row>
    <row r="9" spans="1:9" ht="14.25">
      <c r="A9" s="1"/>
      <c r="B9" s="12" t="s">
        <v>14</v>
      </c>
      <c r="C9" s="13">
        <v>108266259</v>
      </c>
      <c r="D9" s="13">
        <v>107486337</v>
      </c>
      <c r="E9" s="13">
        <f t="shared" si="0"/>
        <v>779922</v>
      </c>
      <c r="F9" s="12" t="s">
        <v>15</v>
      </c>
      <c r="G9" s="13"/>
      <c r="H9" s="13"/>
      <c r="I9" s="13">
        <f t="shared" si="1"/>
        <v>0</v>
      </c>
    </row>
    <row r="10" spans="1:9" ht="14.25">
      <c r="A10" s="1"/>
      <c r="B10" s="12" t="s">
        <v>16</v>
      </c>
      <c r="C10" s="13"/>
      <c r="D10" s="13"/>
      <c r="E10" s="13">
        <f t="shared" si="0"/>
        <v>0</v>
      </c>
      <c r="F10" s="12" t="s">
        <v>17</v>
      </c>
      <c r="G10" s="13">
        <v>1465668</v>
      </c>
      <c r="H10" s="13"/>
      <c r="I10" s="13">
        <f t="shared" si="1"/>
        <v>1465668</v>
      </c>
    </row>
    <row r="11" spans="1:9" ht="14.25">
      <c r="A11" s="1"/>
      <c r="B11" s="12" t="s">
        <v>18</v>
      </c>
      <c r="C11" s="13">
        <v>5000</v>
      </c>
      <c r="D11" s="13">
        <v>4900</v>
      </c>
      <c r="E11" s="13">
        <f t="shared" si="0"/>
        <v>100</v>
      </c>
      <c r="F11" s="12" t="s">
        <v>19</v>
      </c>
      <c r="G11" s="13">
        <v>3168842</v>
      </c>
      <c r="H11" s="13">
        <v>3209701</v>
      </c>
      <c r="I11" s="13">
        <f t="shared" si="1"/>
        <v>-40859</v>
      </c>
    </row>
    <row r="12" spans="1:9" ht="14.25">
      <c r="A12" s="1"/>
      <c r="B12" s="12" t="s">
        <v>20</v>
      </c>
      <c r="C12" s="13"/>
      <c r="D12" s="13"/>
      <c r="E12" s="13">
        <f t="shared" si="0"/>
        <v>0</v>
      </c>
      <c r="F12" s="12" t="s">
        <v>21</v>
      </c>
      <c r="G12" s="13">
        <v>249290</v>
      </c>
      <c r="H12" s="13"/>
      <c r="I12" s="13">
        <f t="shared" si="1"/>
        <v>249290</v>
      </c>
    </row>
    <row r="13" spans="1:9" ht="14.25">
      <c r="A13" s="1"/>
      <c r="B13" s="12" t="s">
        <v>22</v>
      </c>
      <c r="C13" s="13"/>
      <c r="D13" s="13"/>
      <c r="E13" s="13">
        <f t="shared" si="0"/>
        <v>0</v>
      </c>
      <c r="F13" s="12" t="s">
        <v>23</v>
      </c>
      <c r="G13" s="13">
        <v>25050727</v>
      </c>
      <c r="H13" s="13">
        <v>24106196</v>
      </c>
      <c r="I13" s="13">
        <f t="shared" si="1"/>
        <v>944531</v>
      </c>
    </row>
    <row r="14" spans="1:9" ht="14.25">
      <c r="A14" s="1"/>
      <c r="B14" s="12" t="s">
        <v>24</v>
      </c>
      <c r="C14" s="13"/>
      <c r="D14" s="13"/>
      <c r="E14" s="13">
        <f t="shared" si="0"/>
        <v>0</v>
      </c>
      <c r="F14" s="12"/>
      <c r="G14" s="13"/>
      <c r="H14" s="13"/>
      <c r="I14" s="13"/>
    </row>
    <row r="15" spans="1:9" ht="14.25">
      <c r="A15" s="1"/>
      <c r="B15" s="12" t="s">
        <v>25</v>
      </c>
      <c r="C15" s="13">
        <v>4133308</v>
      </c>
      <c r="D15" s="13">
        <v>290780</v>
      </c>
      <c r="E15" s="13">
        <f t="shared" si="0"/>
        <v>3842528</v>
      </c>
      <c r="F15" s="12"/>
      <c r="G15" s="13"/>
      <c r="H15" s="13"/>
      <c r="I15" s="13"/>
    </row>
    <row r="16" spans="1:9" ht="14.25">
      <c r="A16" s="1"/>
      <c r="B16" s="8" t="s">
        <v>26</v>
      </c>
      <c r="C16" s="9">
        <f>+C17 +C20</f>
        <v>801925136</v>
      </c>
      <c r="D16" s="9">
        <f>+D17 +D20</f>
        <v>816057581</v>
      </c>
      <c r="E16" s="9">
        <f t="shared" si="0"/>
        <v>-14132445</v>
      </c>
      <c r="F16" s="8" t="s">
        <v>27</v>
      </c>
      <c r="G16" s="9">
        <f>+G17+G18+G19</f>
        <v>66656492</v>
      </c>
      <c r="H16" s="9">
        <f>+H17+H18+H19</f>
        <v>56914576</v>
      </c>
      <c r="I16" s="9">
        <f t="shared" ref="I16:I20" si="2">G16-H16</f>
        <v>9741916</v>
      </c>
    </row>
    <row r="17" spans="1:9" ht="14.25">
      <c r="A17" s="1"/>
      <c r="B17" s="8" t="s">
        <v>28</v>
      </c>
      <c r="C17" s="9">
        <f>+C18+C19</f>
        <v>556987162</v>
      </c>
      <c r="D17" s="9">
        <f>+D18+D19</f>
        <v>578976049</v>
      </c>
      <c r="E17" s="9">
        <f t="shared" si="0"/>
        <v>-21988887</v>
      </c>
      <c r="F17" s="10" t="s">
        <v>29</v>
      </c>
      <c r="G17" s="11"/>
      <c r="H17" s="11"/>
      <c r="I17" s="11">
        <f t="shared" si="2"/>
        <v>0</v>
      </c>
    </row>
    <row r="18" spans="1:9" ht="14.25">
      <c r="A18" s="1"/>
      <c r="B18" s="10" t="s">
        <v>30</v>
      </c>
      <c r="C18" s="11">
        <v>50218280</v>
      </c>
      <c r="D18" s="11">
        <v>50218280</v>
      </c>
      <c r="E18" s="11">
        <f t="shared" si="0"/>
        <v>0</v>
      </c>
      <c r="F18" s="12" t="s">
        <v>31</v>
      </c>
      <c r="G18" s="13">
        <v>4812264</v>
      </c>
      <c r="H18" s="13"/>
      <c r="I18" s="13">
        <f t="shared" si="2"/>
        <v>4812264</v>
      </c>
    </row>
    <row r="19" spans="1:9" ht="14.25">
      <c r="A19" s="1"/>
      <c r="B19" s="12" t="s">
        <v>32</v>
      </c>
      <c r="C19" s="13">
        <v>506768882</v>
      </c>
      <c r="D19" s="13">
        <v>528757769</v>
      </c>
      <c r="E19" s="13">
        <f t="shared" si="0"/>
        <v>-21988887</v>
      </c>
      <c r="F19" s="12" t="s">
        <v>33</v>
      </c>
      <c r="G19" s="13">
        <v>61844228</v>
      </c>
      <c r="H19" s="13">
        <v>56914576</v>
      </c>
      <c r="I19" s="13">
        <f t="shared" si="2"/>
        <v>4929652</v>
      </c>
    </row>
    <row r="20" spans="1:9" ht="14.25">
      <c r="A20" s="1"/>
      <c r="B20" s="8" t="s">
        <v>34</v>
      </c>
      <c r="C20" s="9">
        <f>+C21+C22+C23+C24+C25+C26+C27+C28+C29+C30+C31+C32+C33+C34+C35</f>
        <v>244937974</v>
      </c>
      <c r="D20" s="9">
        <f>+D21+D22+D23+D24+D25+D26+D27+D28+D29+D30+D31+D32+D33+D34+D35</f>
        <v>237081532</v>
      </c>
      <c r="E20" s="9">
        <f t="shared" si="0"/>
        <v>7856442</v>
      </c>
      <c r="F20" s="8" t="s">
        <v>35</v>
      </c>
      <c r="G20" s="9">
        <f>+G7 +G16</f>
        <v>114779496</v>
      </c>
      <c r="H20" s="9">
        <f>+H7 +H16</f>
        <v>105582647</v>
      </c>
      <c r="I20" s="9">
        <f t="shared" si="2"/>
        <v>9196849</v>
      </c>
    </row>
    <row r="21" spans="1:9" ht="14.25">
      <c r="A21" s="1"/>
      <c r="B21" s="10" t="s">
        <v>30</v>
      </c>
      <c r="C21" s="11">
        <v>5895000</v>
      </c>
      <c r="D21" s="11">
        <v>5895000</v>
      </c>
      <c r="E21" s="11">
        <f t="shared" si="0"/>
        <v>0</v>
      </c>
      <c r="F21" s="23" t="s">
        <v>36</v>
      </c>
      <c r="G21" s="24"/>
      <c r="H21" s="24"/>
      <c r="I21" s="25"/>
    </row>
    <row r="22" spans="1:9" ht="14.25">
      <c r="A22" s="1"/>
      <c r="B22" s="12" t="s">
        <v>32</v>
      </c>
      <c r="C22" s="13">
        <v>27794200</v>
      </c>
      <c r="D22" s="13">
        <v>28540048</v>
      </c>
      <c r="E22" s="13">
        <f t="shared" si="0"/>
        <v>-745848</v>
      </c>
      <c r="F22" s="10" t="s">
        <v>37</v>
      </c>
      <c r="G22" s="11">
        <v>472241907</v>
      </c>
      <c r="H22" s="11">
        <v>472241907</v>
      </c>
      <c r="I22" s="11">
        <f t="shared" ref="I22:I31" si="3">G22-H22</f>
        <v>0</v>
      </c>
    </row>
    <row r="23" spans="1:9" ht="14.25">
      <c r="A23" s="1"/>
      <c r="B23" s="12" t="s">
        <v>38</v>
      </c>
      <c r="C23" s="13">
        <v>16953786</v>
      </c>
      <c r="D23" s="13">
        <v>18702179</v>
      </c>
      <c r="E23" s="13">
        <f t="shared" si="0"/>
        <v>-1748393</v>
      </c>
      <c r="F23" s="12" t="s">
        <v>39</v>
      </c>
      <c r="G23" s="13">
        <v>186055611</v>
      </c>
      <c r="H23" s="13">
        <v>196542121</v>
      </c>
      <c r="I23" s="13">
        <f t="shared" si="3"/>
        <v>-10486510</v>
      </c>
    </row>
    <row r="24" spans="1:9" ht="14.25">
      <c r="A24" s="1"/>
      <c r="B24" s="12" t="s">
        <v>40</v>
      </c>
      <c r="C24" s="13">
        <v>3542065</v>
      </c>
      <c r="D24" s="13">
        <v>4146553</v>
      </c>
      <c r="E24" s="13">
        <f t="shared" si="0"/>
        <v>-604488</v>
      </c>
      <c r="F24" s="12" t="s">
        <v>41</v>
      </c>
      <c r="G24" s="13"/>
      <c r="H24" s="13">
        <v>110000000</v>
      </c>
      <c r="I24" s="13">
        <f t="shared" si="3"/>
        <v>-110000000</v>
      </c>
    </row>
    <row r="25" spans="1:9" ht="14.25">
      <c r="A25" s="1"/>
      <c r="B25" s="12" t="s">
        <v>42</v>
      </c>
      <c r="C25" s="13">
        <v>1293446</v>
      </c>
      <c r="D25" s="13">
        <v>2061318</v>
      </c>
      <c r="E25" s="13">
        <f t="shared" si="0"/>
        <v>-767872</v>
      </c>
      <c r="F25" s="12" t="s">
        <v>43</v>
      </c>
      <c r="G25" s="13">
        <f>+G26+G27+G28+G29</f>
        <v>110000000</v>
      </c>
      <c r="H25" s="13">
        <f>+H26+H27+H28+H29</f>
        <v>0</v>
      </c>
      <c r="I25" s="13">
        <f t="shared" si="3"/>
        <v>110000000</v>
      </c>
    </row>
    <row r="26" spans="1:9" ht="14.25">
      <c r="A26" s="1"/>
      <c r="B26" s="12" t="s">
        <v>44</v>
      </c>
      <c r="C26" s="13">
        <v>11094265</v>
      </c>
      <c r="D26" s="13">
        <v>10661858</v>
      </c>
      <c r="E26" s="13">
        <f t="shared" si="0"/>
        <v>432407</v>
      </c>
      <c r="F26" s="12" t="s">
        <v>45</v>
      </c>
      <c r="G26" s="13"/>
      <c r="H26" s="13"/>
      <c r="I26" s="13">
        <f t="shared" si="3"/>
        <v>0</v>
      </c>
    </row>
    <row r="27" spans="1:9" ht="14.25">
      <c r="A27" s="1"/>
      <c r="B27" s="12" t="s">
        <v>46</v>
      </c>
      <c r="C27" s="13">
        <v>6360984</v>
      </c>
      <c r="D27" s="13"/>
      <c r="E27" s="13">
        <f t="shared" si="0"/>
        <v>6360984</v>
      </c>
      <c r="F27" s="12" t="s">
        <v>47</v>
      </c>
      <c r="G27" s="13">
        <v>55000000</v>
      </c>
      <c r="H27" s="13"/>
      <c r="I27" s="13">
        <f t="shared" si="3"/>
        <v>55000000</v>
      </c>
    </row>
    <row r="28" spans="1:9" ht="14.25">
      <c r="A28" s="1"/>
      <c r="B28" s="12" t="s">
        <v>48</v>
      </c>
      <c r="C28" s="13">
        <v>160000</v>
      </c>
      <c r="D28" s="13">
        <v>160000</v>
      </c>
      <c r="E28" s="13">
        <f t="shared" si="0"/>
        <v>0</v>
      </c>
      <c r="F28" s="12" t="s">
        <v>49</v>
      </c>
      <c r="G28" s="13">
        <v>55000000</v>
      </c>
      <c r="H28" s="13"/>
      <c r="I28" s="13">
        <f t="shared" si="3"/>
        <v>55000000</v>
      </c>
    </row>
    <row r="29" spans="1:9" ht="14.25">
      <c r="A29" s="1"/>
      <c r="B29" s="12" t="s">
        <v>50</v>
      </c>
      <c r="C29" s="13">
        <v>61844228</v>
      </c>
      <c r="D29" s="13">
        <v>56914576</v>
      </c>
      <c r="E29" s="13">
        <f t="shared" si="0"/>
        <v>4929652</v>
      </c>
      <c r="F29" s="12" t="s">
        <v>51</v>
      </c>
      <c r="G29" s="13"/>
      <c r="H29" s="13"/>
      <c r="I29" s="13">
        <f t="shared" si="3"/>
        <v>0</v>
      </c>
    </row>
    <row r="30" spans="1:9" ht="14.25">
      <c r="A30" s="1"/>
      <c r="B30" s="12" t="s">
        <v>52</v>
      </c>
      <c r="C30" s="13"/>
      <c r="D30" s="13">
        <v>110000000</v>
      </c>
      <c r="E30" s="13">
        <f t="shared" si="0"/>
        <v>-110000000</v>
      </c>
      <c r="F30" s="12" t="s">
        <v>53</v>
      </c>
      <c r="G30" s="13">
        <v>363290554</v>
      </c>
      <c r="H30" s="13">
        <v>332016291</v>
      </c>
      <c r="I30" s="13">
        <f t="shared" si="3"/>
        <v>31274263</v>
      </c>
    </row>
    <row r="31" spans="1:9" ht="14.25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>
        <v>31274263</v>
      </c>
      <c r="H31" s="13">
        <v>82780449</v>
      </c>
      <c r="I31" s="13">
        <f t="shared" si="3"/>
        <v>-51506186</v>
      </c>
    </row>
    <row r="32" spans="1:9" ht="14.25">
      <c r="A32" s="1"/>
      <c r="B32" s="12" t="s">
        <v>56</v>
      </c>
      <c r="C32" s="13"/>
      <c r="D32" s="13"/>
      <c r="E32" s="13">
        <f t="shared" si="0"/>
        <v>0</v>
      </c>
      <c r="F32" s="12"/>
      <c r="G32" s="13"/>
      <c r="H32" s="13"/>
      <c r="I32" s="13"/>
    </row>
    <row r="33" spans="1:9" ht="14.25">
      <c r="A33" s="1"/>
      <c r="B33" s="12" t="s">
        <v>57</v>
      </c>
      <c r="C33" s="13">
        <v>55000000</v>
      </c>
      <c r="D33" s="13"/>
      <c r="E33" s="13">
        <f t="shared" si="0"/>
        <v>55000000</v>
      </c>
      <c r="F33" s="12"/>
      <c r="G33" s="13"/>
      <c r="H33" s="13"/>
      <c r="I33" s="13"/>
    </row>
    <row r="34" spans="1:9" ht="14.25">
      <c r="A34" s="1"/>
      <c r="B34" s="12" t="s">
        <v>58</v>
      </c>
      <c r="C34" s="13">
        <v>55000000</v>
      </c>
      <c r="D34" s="13"/>
      <c r="E34" s="13">
        <f t="shared" si="0"/>
        <v>55000000</v>
      </c>
      <c r="F34" s="14"/>
      <c r="G34" s="15"/>
      <c r="H34" s="15"/>
      <c r="I34" s="15"/>
    </row>
    <row r="35" spans="1:9" ht="14.25">
      <c r="A35" s="1"/>
      <c r="B35" s="12" t="s">
        <v>59</v>
      </c>
      <c r="C35" s="13"/>
      <c r="D35" s="13"/>
      <c r="E35" s="13">
        <f t="shared" si="0"/>
        <v>0</v>
      </c>
      <c r="F35" s="8" t="s">
        <v>60</v>
      </c>
      <c r="G35" s="9">
        <f>+G22 +G23 +G24 +G25 +G30</f>
        <v>1131588072</v>
      </c>
      <c r="H35" s="9">
        <f>+H22 +H23 +H24 +H25 +H30</f>
        <v>1110800319</v>
      </c>
      <c r="I35" s="9">
        <f t="shared" ref="I35:I36" si="4">G35-H35</f>
        <v>20787753</v>
      </c>
    </row>
    <row r="36" spans="1:9" ht="14.25">
      <c r="A36" s="1"/>
      <c r="B36" s="8" t="s">
        <v>61</v>
      </c>
      <c r="C36" s="9">
        <f>+C7 +C16</f>
        <v>1246367568</v>
      </c>
      <c r="D36" s="9">
        <f>+D7 +D16</f>
        <v>1216382966</v>
      </c>
      <c r="E36" s="9">
        <f t="shared" si="0"/>
        <v>29984602</v>
      </c>
      <c r="F36" s="16" t="s">
        <v>62</v>
      </c>
      <c r="G36" s="17">
        <f>+G20 +G35</f>
        <v>1246367568</v>
      </c>
      <c r="H36" s="17">
        <f>+H20 +H35</f>
        <v>1216382966</v>
      </c>
      <c r="I36" s="17">
        <f t="shared" si="4"/>
        <v>29984602</v>
      </c>
    </row>
  </sheetData>
  <mergeCells count="5">
    <mergeCell ref="B2:I2"/>
    <mergeCell ref="B3:I3"/>
    <mergeCell ref="B5:E5"/>
    <mergeCell ref="F5:I5"/>
    <mergeCell ref="F21:I21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68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69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70</v>
      </c>
    </row>
    <row r="5" spans="1:9" ht="14.25">
      <c r="A5" s="1"/>
      <c r="B5" s="20" t="s">
        <v>71</v>
      </c>
      <c r="C5" s="21"/>
      <c r="D5" s="21"/>
      <c r="E5" s="22"/>
      <c r="F5" s="20" t="s">
        <v>72</v>
      </c>
      <c r="G5" s="21"/>
      <c r="H5" s="21"/>
      <c r="I5" s="22"/>
    </row>
    <row r="6" spans="1:9" ht="14.25">
      <c r="A6" s="1"/>
      <c r="B6" s="6"/>
      <c r="C6" s="6" t="s">
        <v>7</v>
      </c>
      <c r="D6" s="6" t="s">
        <v>8</v>
      </c>
      <c r="E6" s="6" t="s">
        <v>9</v>
      </c>
      <c r="F6" s="7"/>
      <c r="G6" s="6" t="s">
        <v>7</v>
      </c>
      <c r="H6" s="6" t="s">
        <v>8</v>
      </c>
      <c r="I6" s="6" t="s">
        <v>9</v>
      </c>
    </row>
    <row r="7" spans="1:9" ht="14.25">
      <c r="A7" s="1"/>
      <c r="B7" s="8" t="s">
        <v>10</v>
      </c>
      <c r="C7" s="9">
        <f>+C8+C9+C10+C11+C12+C13+C14+C15</f>
        <v>570792766</v>
      </c>
      <c r="D7" s="9">
        <f>+D8+D9+D10+D11+D12+D13+D14+D15</f>
        <v>510025596</v>
      </c>
      <c r="E7" s="9">
        <f>C7-D7</f>
        <v>60767170</v>
      </c>
      <c r="F7" s="8" t="s">
        <v>11</v>
      </c>
      <c r="G7" s="9">
        <f>+G8+G9+G10+G11+G12+G13</f>
        <v>90284956</v>
      </c>
      <c r="H7" s="9">
        <f>+H8+H9+H10+H11+H12+H13</f>
        <v>76864048</v>
      </c>
      <c r="I7" s="9">
        <f>G7-H7</f>
        <v>13420908</v>
      </c>
    </row>
    <row r="8" spans="1:9" ht="14.25">
      <c r="A8" s="1"/>
      <c r="B8" s="10" t="s">
        <v>12</v>
      </c>
      <c r="C8" s="11">
        <v>427904041</v>
      </c>
      <c r="D8" s="11">
        <v>378966996</v>
      </c>
      <c r="E8" s="11">
        <f t="shared" ref="E8:E36" si="0">C8-D8</f>
        <v>48937045</v>
      </c>
      <c r="F8" s="12" t="s">
        <v>13</v>
      </c>
      <c r="G8" s="13">
        <v>45816423</v>
      </c>
      <c r="H8" s="13">
        <v>32132488</v>
      </c>
      <c r="I8" s="13">
        <f t="shared" ref="I8:I13" si="1">G8-H8</f>
        <v>13683935</v>
      </c>
    </row>
    <row r="9" spans="1:9" ht="14.25">
      <c r="A9" s="1"/>
      <c r="B9" s="12" t="s">
        <v>14</v>
      </c>
      <c r="C9" s="13">
        <v>142211733</v>
      </c>
      <c r="D9" s="13">
        <v>130307848</v>
      </c>
      <c r="E9" s="13">
        <f t="shared" si="0"/>
        <v>11903885</v>
      </c>
      <c r="F9" s="12" t="s">
        <v>15</v>
      </c>
      <c r="G9" s="13">
        <v>5232000</v>
      </c>
      <c r="H9" s="13">
        <v>5232000</v>
      </c>
      <c r="I9" s="13">
        <f t="shared" si="1"/>
        <v>0</v>
      </c>
    </row>
    <row r="10" spans="1:9" ht="14.25">
      <c r="A10" s="1"/>
      <c r="B10" s="12" t="s">
        <v>16</v>
      </c>
      <c r="C10" s="13"/>
      <c r="D10" s="13"/>
      <c r="E10" s="13">
        <f t="shared" si="0"/>
        <v>0</v>
      </c>
      <c r="F10" s="12" t="s">
        <v>17</v>
      </c>
      <c r="G10" s="13">
        <v>5025840</v>
      </c>
      <c r="H10" s="13">
        <v>2797200</v>
      </c>
      <c r="I10" s="13">
        <f t="shared" si="1"/>
        <v>2228640</v>
      </c>
    </row>
    <row r="11" spans="1:9" ht="14.25">
      <c r="A11" s="1"/>
      <c r="B11" s="12" t="s">
        <v>18</v>
      </c>
      <c r="C11" s="13">
        <v>373292</v>
      </c>
      <c r="D11" s="13">
        <v>447052</v>
      </c>
      <c r="E11" s="13">
        <f t="shared" si="0"/>
        <v>-73760</v>
      </c>
      <c r="F11" s="12" t="s">
        <v>19</v>
      </c>
      <c r="G11" s="13">
        <v>4356242</v>
      </c>
      <c r="H11" s="13">
        <v>4702360</v>
      </c>
      <c r="I11" s="13">
        <f t="shared" si="1"/>
        <v>-346118</v>
      </c>
    </row>
    <row r="12" spans="1:9" ht="14.25">
      <c r="A12" s="1"/>
      <c r="B12" s="12" t="s">
        <v>20</v>
      </c>
      <c r="C12" s="13"/>
      <c r="D12" s="13"/>
      <c r="E12" s="13">
        <f t="shared" si="0"/>
        <v>0</v>
      </c>
      <c r="F12" s="12" t="s">
        <v>21</v>
      </c>
      <c r="G12" s="13"/>
      <c r="H12" s="13"/>
      <c r="I12" s="13">
        <f t="shared" si="1"/>
        <v>0</v>
      </c>
    </row>
    <row r="13" spans="1:9" ht="14.25">
      <c r="A13" s="1"/>
      <c r="B13" s="12" t="s">
        <v>22</v>
      </c>
      <c r="C13" s="13"/>
      <c r="D13" s="13"/>
      <c r="E13" s="13">
        <f t="shared" si="0"/>
        <v>0</v>
      </c>
      <c r="F13" s="12" t="s">
        <v>23</v>
      </c>
      <c r="G13" s="13">
        <v>29854451</v>
      </c>
      <c r="H13" s="13">
        <v>32000000</v>
      </c>
      <c r="I13" s="13">
        <f t="shared" si="1"/>
        <v>-2145549</v>
      </c>
    </row>
    <row r="14" spans="1:9" ht="14.25">
      <c r="A14" s="1"/>
      <c r="B14" s="12" t="s">
        <v>24</v>
      </c>
      <c r="C14" s="13">
        <v>303700</v>
      </c>
      <c r="D14" s="13">
        <v>303700</v>
      </c>
      <c r="E14" s="13">
        <f t="shared" si="0"/>
        <v>0</v>
      </c>
      <c r="F14" s="12"/>
      <c r="G14" s="13"/>
      <c r="H14" s="13"/>
      <c r="I14" s="13"/>
    </row>
    <row r="15" spans="1:9" ht="14.25">
      <c r="A15" s="1"/>
      <c r="B15" s="12" t="s">
        <v>25</v>
      </c>
      <c r="C15" s="13"/>
      <c r="D15" s="13"/>
      <c r="E15" s="13">
        <f t="shared" si="0"/>
        <v>0</v>
      </c>
      <c r="F15" s="12"/>
      <c r="G15" s="13"/>
      <c r="H15" s="13"/>
      <c r="I15" s="13"/>
    </row>
    <row r="16" spans="1:9" ht="14.25">
      <c r="A16" s="1"/>
      <c r="B16" s="8" t="s">
        <v>26</v>
      </c>
      <c r="C16" s="9">
        <f>+C17 +C20</f>
        <v>1306485067</v>
      </c>
      <c r="D16" s="9">
        <f>+D17 +D20</f>
        <v>1345489783</v>
      </c>
      <c r="E16" s="9">
        <f t="shared" si="0"/>
        <v>-39004716</v>
      </c>
      <c r="F16" s="8" t="s">
        <v>27</v>
      </c>
      <c r="G16" s="9">
        <f>+G17+G18+G19</f>
        <v>161823680</v>
      </c>
      <c r="H16" s="9">
        <f>+H17+H18+H19</f>
        <v>169851756</v>
      </c>
      <c r="I16" s="9">
        <f t="shared" ref="I16:I20" si="2">G16-H16</f>
        <v>-8028076</v>
      </c>
    </row>
    <row r="17" spans="1:9" ht="14.25">
      <c r="A17" s="1"/>
      <c r="B17" s="8" t="s">
        <v>28</v>
      </c>
      <c r="C17" s="9">
        <f>+C18+C19</f>
        <v>1057846339</v>
      </c>
      <c r="D17" s="9">
        <f>+D18+D19</f>
        <v>1090082256</v>
      </c>
      <c r="E17" s="9">
        <f t="shared" si="0"/>
        <v>-32235917</v>
      </c>
      <c r="F17" s="10" t="s">
        <v>29</v>
      </c>
      <c r="G17" s="11">
        <v>68016000</v>
      </c>
      <c r="H17" s="11">
        <v>73248000</v>
      </c>
      <c r="I17" s="11">
        <f t="shared" si="2"/>
        <v>-5232000</v>
      </c>
    </row>
    <row r="18" spans="1:9" ht="14.25">
      <c r="A18" s="1"/>
      <c r="B18" s="10" t="s">
        <v>30</v>
      </c>
      <c r="C18" s="11">
        <v>4764000</v>
      </c>
      <c r="D18" s="11">
        <v>4764000</v>
      </c>
      <c r="E18" s="11">
        <f t="shared" si="0"/>
        <v>0</v>
      </c>
      <c r="F18" s="12" t="s">
        <v>31</v>
      </c>
      <c r="G18" s="13">
        <v>15385800</v>
      </c>
      <c r="H18" s="13">
        <v>9676440</v>
      </c>
      <c r="I18" s="13">
        <f t="shared" si="2"/>
        <v>5709360</v>
      </c>
    </row>
    <row r="19" spans="1:9" ht="14.25">
      <c r="A19" s="1"/>
      <c r="B19" s="12" t="s">
        <v>32</v>
      </c>
      <c r="C19" s="13">
        <v>1053082339</v>
      </c>
      <c r="D19" s="13">
        <v>1085318256</v>
      </c>
      <c r="E19" s="13">
        <f t="shared" si="0"/>
        <v>-32235917</v>
      </c>
      <c r="F19" s="12" t="s">
        <v>33</v>
      </c>
      <c r="G19" s="13">
        <v>78421880</v>
      </c>
      <c r="H19" s="13">
        <v>86927316</v>
      </c>
      <c r="I19" s="13">
        <f t="shared" si="2"/>
        <v>-8505436</v>
      </c>
    </row>
    <row r="20" spans="1:9" ht="14.25">
      <c r="A20" s="1"/>
      <c r="B20" s="8" t="s">
        <v>34</v>
      </c>
      <c r="C20" s="9">
        <f>+C21+C22+C23+C24+C25+C26+C27+C28+C29+C30+C31+C32+C33+C34+C35</f>
        <v>248638728</v>
      </c>
      <c r="D20" s="9">
        <f>+D21+D22+D23+D24+D25+D26+D27+D28+D29+D30+D31+D32+D33+D34+D35</f>
        <v>255407527</v>
      </c>
      <c r="E20" s="9">
        <f t="shared" si="0"/>
        <v>-6768799</v>
      </c>
      <c r="F20" s="8" t="s">
        <v>35</v>
      </c>
      <c r="G20" s="9">
        <f>+G7 +G16</f>
        <v>252108636</v>
      </c>
      <c r="H20" s="9">
        <f>+H7 +H16</f>
        <v>246715804</v>
      </c>
      <c r="I20" s="9">
        <f t="shared" si="2"/>
        <v>5392832</v>
      </c>
    </row>
    <row r="21" spans="1:9" ht="14.25">
      <c r="A21" s="1"/>
      <c r="B21" s="10" t="s">
        <v>30</v>
      </c>
      <c r="C21" s="11">
        <v>13116000</v>
      </c>
      <c r="D21" s="11">
        <v>13116000</v>
      </c>
      <c r="E21" s="11">
        <f t="shared" si="0"/>
        <v>0</v>
      </c>
      <c r="F21" s="23" t="s">
        <v>36</v>
      </c>
      <c r="G21" s="24"/>
      <c r="H21" s="24"/>
      <c r="I21" s="25"/>
    </row>
    <row r="22" spans="1:9" ht="14.25">
      <c r="A22" s="1"/>
      <c r="B22" s="12" t="s">
        <v>32</v>
      </c>
      <c r="C22" s="13"/>
      <c r="D22" s="13"/>
      <c r="E22" s="13">
        <f t="shared" si="0"/>
        <v>0</v>
      </c>
      <c r="F22" s="10" t="s">
        <v>37</v>
      </c>
      <c r="G22" s="11">
        <v>472886260</v>
      </c>
      <c r="H22" s="11">
        <v>472886260</v>
      </c>
      <c r="I22" s="11">
        <f t="shared" ref="I22:I31" si="3">G22-H22</f>
        <v>0</v>
      </c>
    </row>
    <row r="23" spans="1:9" ht="14.25">
      <c r="A23" s="1"/>
      <c r="B23" s="12" t="s">
        <v>38</v>
      </c>
      <c r="C23" s="13">
        <v>42442466</v>
      </c>
      <c r="D23" s="13">
        <v>46791654</v>
      </c>
      <c r="E23" s="13">
        <f t="shared" si="0"/>
        <v>-4349188</v>
      </c>
      <c r="F23" s="12" t="s">
        <v>39</v>
      </c>
      <c r="G23" s="13">
        <v>663721650</v>
      </c>
      <c r="H23" s="13">
        <v>686802457</v>
      </c>
      <c r="I23" s="13">
        <f t="shared" si="3"/>
        <v>-23080807</v>
      </c>
    </row>
    <row r="24" spans="1:9" ht="14.25">
      <c r="A24" s="1"/>
      <c r="B24" s="12" t="s">
        <v>40</v>
      </c>
      <c r="C24" s="13">
        <v>1304769</v>
      </c>
      <c r="D24" s="13">
        <v>1843920</v>
      </c>
      <c r="E24" s="13">
        <f t="shared" si="0"/>
        <v>-539151</v>
      </c>
      <c r="F24" s="12" t="s">
        <v>41</v>
      </c>
      <c r="G24" s="13"/>
      <c r="H24" s="13">
        <v>78375130</v>
      </c>
      <c r="I24" s="13">
        <f t="shared" si="3"/>
        <v>-78375130</v>
      </c>
    </row>
    <row r="25" spans="1:9" ht="14.25">
      <c r="A25" s="1"/>
      <c r="B25" s="12" t="s">
        <v>42</v>
      </c>
      <c r="C25" s="13">
        <v>320711</v>
      </c>
      <c r="D25" s="13">
        <v>639368</v>
      </c>
      <c r="E25" s="13">
        <f t="shared" si="0"/>
        <v>-318657</v>
      </c>
      <c r="F25" s="12" t="s">
        <v>43</v>
      </c>
      <c r="G25" s="13">
        <f>+G26+G27+G28+G29</f>
        <v>78375130</v>
      </c>
      <c r="H25" s="13">
        <f>+H26+H27+H28+H29</f>
        <v>0</v>
      </c>
      <c r="I25" s="13">
        <f t="shared" si="3"/>
        <v>78375130</v>
      </c>
    </row>
    <row r="26" spans="1:9" ht="14.25">
      <c r="A26" s="1"/>
      <c r="B26" s="12" t="s">
        <v>44</v>
      </c>
      <c r="C26" s="13">
        <v>13731020</v>
      </c>
      <c r="D26" s="13">
        <v>14303967</v>
      </c>
      <c r="E26" s="13">
        <f t="shared" si="0"/>
        <v>-572947</v>
      </c>
      <c r="F26" s="12" t="s">
        <v>45</v>
      </c>
      <c r="G26" s="13">
        <v>68375130</v>
      </c>
      <c r="H26" s="13"/>
      <c r="I26" s="13">
        <f t="shared" si="3"/>
        <v>68375130</v>
      </c>
    </row>
    <row r="27" spans="1:9" ht="14.25">
      <c r="A27" s="1"/>
      <c r="B27" s="12" t="s">
        <v>46</v>
      </c>
      <c r="C27" s="13">
        <v>20356920</v>
      </c>
      <c r="D27" s="13">
        <v>12536640</v>
      </c>
      <c r="E27" s="13">
        <f t="shared" si="0"/>
        <v>7820280</v>
      </c>
      <c r="F27" s="12" t="s">
        <v>47</v>
      </c>
      <c r="G27" s="13">
        <v>10000000</v>
      </c>
      <c r="H27" s="13"/>
      <c r="I27" s="13">
        <f t="shared" si="3"/>
        <v>10000000</v>
      </c>
    </row>
    <row r="28" spans="1:9" ht="14.25">
      <c r="A28" s="1"/>
      <c r="B28" s="12" t="s">
        <v>48</v>
      </c>
      <c r="C28" s="13">
        <v>291440</v>
      </c>
      <c r="D28" s="13">
        <v>291440</v>
      </c>
      <c r="E28" s="13">
        <f t="shared" si="0"/>
        <v>0</v>
      </c>
      <c r="F28" s="12" t="s">
        <v>49</v>
      </c>
      <c r="G28" s="13"/>
      <c r="H28" s="13"/>
      <c r="I28" s="13">
        <f t="shared" si="3"/>
        <v>0</v>
      </c>
    </row>
    <row r="29" spans="1:9" ht="14.25">
      <c r="A29" s="1"/>
      <c r="B29" s="12" t="s">
        <v>50</v>
      </c>
      <c r="C29" s="13">
        <v>78421880</v>
      </c>
      <c r="D29" s="13">
        <v>86927316</v>
      </c>
      <c r="E29" s="13">
        <f t="shared" si="0"/>
        <v>-8505436</v>
      </c>
      <c r="F29" s="12" t="s">
        <v>51</v>
      </c>
      <c r="G29" s="13"/>
      <c r="H29" s="13"/>
      <c r="I29" s="13">
        <f t="shared" si="3"/>
        <v>0</v>
      </c>
    </row>
    <row r="30" spans="1:9" ht="14.25">
      <c r="A30" s="1"/>
      <c r="B30" s="12" t="s">
        <v>52</v>
      </c>
      <c r="C30" s="13"/>
      <c r="D30" s="13">
        <v>78375130</v>
      </c>
      <c r="E30" s="13">
        <f t="shared" si="0"/>
        <v>-78375130</v>
      </c>
      <c r="F30" s="12" t="s">
        <v>53</v>
      </c>
      <c r="G30" s="13">
        <v>410186157</v>
      </c>
      <c r="H30" s="13">
        <v>370735728</v>
      </c>
      <c r="I30" s="13">
        <f t="shared" si="3"/>
        <v>39450429</v>
      </c>
    </row>
    <row r="31" spans="1:9" ht="14.25">
      <c r="A31" s="1"/>
      <c r="B31" s="12" t="s">
        <v>54</v>
      </c>
      <c r="C31" s="13">
        <v>278392</v>
      </c>
      <c r="D31" s="13">
        <v>582092</v>
      </c>
      <c r="E31" s="13">
        <f t="shared" si="0"/>
        <v>-303700</v>
      </c>
      <c r="F31" s="12" t="s">
        <v>55</v>
      </c>
      <c r="G31" s="13">
        <v>39450429</v>
      </c>
      <c r="H31" s="13">
        <v>78315775</v>
      </c>
      <c r="I31" s="13">
        <f t="shared" si="3"/>
        <v>-38865346</v>
      </c>
    </row>
    <row r="32" spans="1:9" ht="14.25">
      <c r="A32" s="1"/>
      <c r="B32" s="12" t="s">
        <v>56</v>
      </c>
      <c r="C32" s="13">
        <v>68375130</v>
      </c>
      <c r="D32" s="13"/>
      <c r="E32" s="13">
        <f t="shared" si="0"/>
        <v>68375130</v>
      </c>
      <c r="F32" s="12"/>
      <c r="G32" s="13"/>
      <c r="H32" s="13"/>
      <c r="I32" s="13"/>
    </row>
    <row r="33" spans="1:9" ht="14.25">
      <c r="A33" s="1"/>
      <c r="B33" s="12" t="s">
        <v>57</v>
      </c>
      <c r="C33" s="13">
        <v>10000000</v>
      </c>
      <c r="D33" s="13"/>
      <c r="E33" s="13">
        <f t="shared" si="0"/>
        <v>10000000</v>
      </c>
      <c r="F33" s="12"/>
      <c r="G33" s="13"/>
      <c r="H33" s="13"/>
      <c r="I33" s="13"/>
    </row>
    <row r="34" spans="1:9" ht="14.25">
      <c r="A34" s="1"/>
      <c r="B34" s="12" t="s">
        <v>58</v>
      </c>
      <c r="C34" s="13"/>
      <c r="D34" s="13"/>
      <c r="E34" s="13">
        <f t="shared" si="0"/>
        <v>0</v>
      </c>
      <c r="F34" s="14"/>
      <c r="G34" s="15"/>
      <c r="H34" s="15"/>
      <c r="I34" s="15"/>
    </row>
    <row r="35" spans="1:9" ht="14.25">
      <c r="A35" s="1"/>
      <c r="B35" s="12" t="s">
        <v>59</v>
      </c>
      <c r="C35" s="13"/>
      <c r="D35" s="13"/>
      <c r="E35" s="13">
        <f t="shared" si="0"/>
        <v>0</v>
      </c>
      <c r="F35" s="8" t="s">
        <v>60</v>
      </c>
      <c r="G35" s="9">
        <f>+G22 +G23 +G24 +G25 +G30</f>
        <v>1625169197</v>
      </c>
      <c r="H35" s="9">
        <f>+H22 +H23 +H24 +H25 +H30</f>
        <v>1608799575</v>
      </c>
      <c r="I35" s="9">
        <f t="shared" ref="I35:I36" si="4">G35-H35</f>
        <v>16369622</v>
      </c>
    </row>
    <row r="36" spans="1:9" ht="14.25">
      <c r="A36" s="1"/>
      <c r="B36" s="8" t="s">
        <v>61</v>
      </c>
      <c r="C36" s="9">
        <f>+C7 +C16</f>
        <v>1877277833</v>
      </c>
      <c r="D36" s="9">
        <f>+D7 +D16</f>
        <v>1855515379</v>
      </c>
      <c r="E36" s="9">
        <f t="shared" si="0"/>
        <v>21762454</v>
      </c>
      <c r="F36" s="16" t="s">
        <v>62</v>
      </c>
      <c r="G36" s="17">
        <f>+G20 +G35</f>
        <v>1877277833</v>
      </c>
      <c r="H36" s="17">
        <f>+H20 +H35</f>
        <v>1855515379</v>
      </c>
      <c r="I36" s="17">
        <f t="shared" si="4"/>
        <v>21762454</v>
      </c>
    </row>
  </sheetData>
  <mergeCells count="5">
    <mergeCell ref="B2:I2"/>
    <mergeCell ref="B3:I3"/>
    <mergeCell ref="B5:E5"/>
    <mergeCell ref="F5:I5"/>
    <mergeCell ref="F21:I21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73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69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70</v>
      </c>
    </row>
    <row r="5" spans="1:9" ht="14.25">
      <c r="A5" s="1"/>
      <c r="B5" s="20" t="s">
        <v>71</v>
      </c>
      <c r="C5" s="21"/>
      <c r="D5" s="21"/>
      <c r="E5" s="22"/>
      <c r="F5" s="20" t="s">
        <v>72</v>
      </c>
      <c r="G5" s="21"/>
      <c r="H5" s="21"/>
      <c r="I5" s="22"/>
    </row>
    <row r="6" spans="1:9" ht="14.25">
      <c r="A6" s="1"/>
      <c r="B6" s="6"/>
      <c r="C6" s="6" t="s">
        <v>7</v>
      </c>
      <c r="D6" s="6" t="s">
        <v>8</v>
      </c>
      <c r="E6" s="6" t="s">
        <v>9</v>
      </c>
      <c r="F6" s="7"/>
      <c r="G6" s="6" t="s">
        <v>7</v>
      </c>
      <c r="H6" s="6" t="s">
        <v>8</v>
      </c>
      <c r="I6" s="6" t="s">
        <v>9</v>
      </c>
    </row>
    <row r="7" spans="1:9" ht="14.25">
      <c r="A7" s="1"/>
      <c r="B7" s="8" t="s">
        <v>10</v>
      </c>
      <c r="C7" s="9">
        <f>+C8+C9+C10+C11+C12+C13+C14+C15</f>
        <v>171065147</v>
      </c>
      <c r="D7" s="9">
        <f>+D8+D9+D10+D11+D12+D13+D14+D15</f>
        <v>138873583</v>
      </c>
      <c r="E7" s="9">
        <f>C7-D7</f>
        <v>32191564</v>
      </c>
      <c r="F7" s="8" t="s">
        <v>11</v>
      </c>
      <c r="G7" s="9">
        <f>+G8+G9+G10+G11+G12+G13</f>
        <v>40309402</v>
      </c>
      <c r="H7" s="9">
        <f>+H8+H9+H10+H11+H12+H13</f>
        <v>33889641</v>
      </c>
      <c r="I7" s="9">
        <f>G7-H7</f>
        <v>6419761</v>
      </c>
    </row>
    <row r="8" spans="1:9" ht="14.25">
      <c r="A8" s="1"/>
      <c r="B8" s="10" t="s">
        <v>12</v>
      </c>
      <c r="C8" s="11">
        <v>112379911</v>
      </c>
      <c r="D8" s="11">
        <v>88249934</v>
      </c>
      <c r="E8" s="11">
        <f t="shared" ref="E8:E36" si="0">C8-D8</f>
        <v>24129977</v>
      </c>
      <c r="F8" s="12" t="s">
        <v>13</v>
      </c>
      <c r="G8" s="13">
        <v>16891766</v>
      </c>
      <c r="H8" s="13">
        <v>11372412</v>
      </c>
      <c r="I8" s="13">
        <f t="shared" ref="I8:I13" si="1">G8-H8</f>
        <v>5519354</v>
      </c>
    </row>
    <row r="9" spans="1:9" ht="14.25">
      <c r="A9" s="1"/>
      <c r="B9" s="12" t="s">
        <v>14</v>
      </c>
      <c r="C9" s="13">
        <v>57038587</v>
      </c>
      <c r="D9" s="13">
        <v>50623649</v>
      </c>
      <c r="E9" s="13">
        <f t="shared" si="0"/>
        <v>6414938</v>
      </c>
      <c r="F9" s="12" t="s">
        <v>15</v>
      </c>
      <c r="G9" s="13">
        <v>9400000</v>
      </c>
      <c r="H9" s="13">
        <v>9400000</v>
      </c>
      <c r="I9" s="13">
        <f t="shared" si="1"/>
        <v>0</v>
      </c>
    </row>
    <row r="10" spans="1:9" ht="14.25">
      <c r="A10" s="1"/>
      <c r="B10" s="12" t="s">
        <v>16</v>
      </c>
      <c r="C10" s="13"/>
      <c r="D10" s="13"/>
      <c r="E10" s="13">
        <f t="shared" si="0"/>
        <v>0</v>
      </c>
      <c r="F10" s="12" t="s">
        <v>17</v>
      </c>
      <c r="G10" s="13"/>
      <c r="H10" s="13"/>
      <c r="I10" s="13">
        <f t="shared" si="1"/>
        <v>0</v>
      </c>
    </row>
    <row r="11" spans="1:9" ht="14.25">
      <c r="A11" s="1"/>
      <c r="B11" s="12" t="s">
        <v>18</v>
      </c>
      <c r="C11" s="13"/>
      <c r="D11" s="13"/>
      <c r="E11" s="13">
        <f t="shared" si="0"/>
        <v>0</v>
      </c>
      <c r="F11" s="12" t="s">
        <v>19</v>
      </c>
      <c r="G11" s="13">
        <v>1663450</v>
      </c>
      <c r="H11" s="13">
        <v>1670405</v>
      </c>
      <c r="I11" s="13">
        <f t="shared" si="1"/>
        <v>-6955</v>
      </c>
    </row>
    <row r="12" spans="1:9" ht="14.25">
      <c r="A12" s="1"/>
      <c r="B12" s="12" t="s">
        <v>20</v>
      </c>
      <c r="C12" s="13"/>
      <c r="D12" s="13"/>
      <c r="E12" s="13">
        <f t="shared" si="0"/>
        <v>0</v>
      </c>
      <c r="F12" s="12" t="s">
        <v>21</v>
      </c>
      <c r="G12" s="13"/>
      <c r="H12" s="13"/>
      <c r="I12" s="13">
        <f t="shared" si="1"/>
        <v>0</v>
      </c>
    </row>
    <row r="13" spans="1:9" ht="14.25">
      <c r="A13" s="1"/>
      <c r="B13" s="12" t="s">
        <v>22</v>
      </c>
      <c r="C13" s="13"/>
      <c r="D13" s="13"/>
      <c r="E13" s="13">
        <f t="shared" si="0"/>
        <v>0</v>
      </c>
      <c r="F13" s="12" t="s">
        <v>23</v>
      </c>
      <c r="G13" s="13">
        <v>12354186</v>
      </c>
      <c r="H13" s="13">
        <v>11446824</v>
      </c>
      <c r="I13" s="13">
        <f t="shared" si="1"/>
        <v>907362</v>
      </c>
    </row>
    <row r="14" spans="1:9" ht="14.25">
      <c r="A14" s="1"/>
      <c r="B14" s="12" t="s">
        <v>24</v>
      </c>
      <c r="C14" s="13"/>
      <c r="D14" s="13"/>
      <c r="E14" s="13">
        <f t="shared" si="0"/>
        <v>0</v>
      </c>
      <c r="F14" s="12"/>
      <c r="G14" s="13"/>
      <c r="H14" s="13"/>
      <c r="I14" s="13"/>
    </row>
    <row r="15" spans="1:9" ht="14.25">
      <c r="A15" s="1"/>
      <c r="B15" s="12" t="s">
        <v>25</v>
      </c>
      <c r="C15" s="13">
        <v>1646649</v>
      </c>
      <c r="D15" s="13"/>
      <c r="E15" s="13">
        <f t="shared" si="0"/>
        <v>1646649</v>
      </c>
      <c r="F15" s="12"/>
      <c r="G15" s="13"/>
      <c r="H15" s="13"/>
      <c r="I15" s="13"/>
    </row>
    <row r="16" spans="1:9" ht="14.25">
      <c r="A16" s="1"/>
      <c r="B16" s="8" t="s">
        <v>26</v>
      </c>
      <c r="C16" s="9">
        <f>+C17 +C20</f>
        <v>526343008</v>
      </c>
      <c r="D16" s="9">
        <f>+D17 +D20</f>
        <v>543059733</v>
      </c>
      <c r="E16" s="9">
        <f t="shared" si="0"/>
        <v>-16716725</v>
      </c>
      <c r="F16" s="8" t="s">
        <v>27</v>
      </c>
      <c r="G16" s="9">
        <f>+G17+G18+G19</f>
        <v>52497986</v>
      </c>
      <c r="H16" s="9">
        <f>+H17+H18+H19</f>
        <v>63341242</v>
      </c>
      <c r="I16" s="9">
        <f t="shared" ref="I16:I20" si="2">G16-H16</f>
        <v>-10843256</v>
      </c>
    </row>
    <row r="17" spans="1:9" ht="14.25">
      <c r="A17" s="1"/>
      <c r="B17" s="8" t="s">
        <v>28</v>
      </c>
      <c r="C17" s="9">
        <f>+C18+C19</f>
        <v>441033925</v>
      </c>
      <c r="D17" s="9">
        <f>+D18+D19</f>
        <v>453571977</v>
      </c>
      <c r="E17" s="9">
        <f t="shared" si="0"/>
        <v>-12538052</v>
      </c>
      <c r="F17" s="10" t="s">
        <v>29</v>
      </c>
      <c r="G17" s="11">
        <v>28200000</v>
      </c>
      <c r="H17" s="11">
        <v>37600000</v>
      </c>
      <c r="I17" s="11">
        <f t="shared" si="2"/>
        <v>-9400000</v>
      </c>
    </row>
    <row r="18" spans="1:9" ht="14.25">
      <c r="A18" s="1"/>
      <c r="B18" s="10" t="s">
        <v>30</v>
      </c>
      <c r="C18" s="11">
        <v>4750000</v>
      </c>
      <c r="D18" s="11">
        <v>4750000</v>
      </c>
      <c r="E18" s="11">
        <f t="shared" si="0"/>
        <v>0</v>
      </c>
      <c r="F18" s="12" t="s">
        <v>31</v>
      </c>
      <c r="G18" s="13"/>
      <c r="H18" s="13"/>
      <c r="I18" s="13">
        <f t="shared" si="2"/>
        <v>0</v>
      </c>
    </row>
    <row r="19" spans="1:9" ht="14.25">
      <c r="A19" s="1"/>
      <c r="B19" s="12" t="s">
        <v>32</v>
      </c>
      <c r="C19" s="13">
        <v>436283925</v>
      </c>
      <c r="D19" s="13">
        <v>448821977</v>
      </c>
      <c r="E19" s="13">
        <f t="shared" si="0"/>
        <v>-12538052</v>
      </c>
      <c r="F19" s="12" t="s">
        <v>33</v>
      </c>
      <c r="G19" s="13">
        <v>24297986</v>
      </c>
      <c r="H19" s="13">
        <v>25741242</v>
      </c>
      <c r="I19" s="13">
        <f t="shared" si="2"/>
        <v>-1443256</v>
      </c>
    </row>
    <row r="20" spans="1:9" ht="14.25">
      <c r="A20" s="1"/>
      <c r="B20" s="8" t="s">
        <v>34</v>
      </c>
      <c r="C20" s="9">
        <f>+C21+C22+C23+C24+C25+C26+C27+C28+C29+C30+C31+C32+C33+C34+C35</f>
        <v>85309083</v>
      </c>
      <c r="D20" s="9">
        <f>+D21+D22+D23+D24+D25+D26+D27+D28+D29+D30+D31+D32+D33+D34+D35</f>
        <v>89487756</v>
      </c>
      <c r="E20" s="9">
        <f t="shared" si="0"/>
        <v>-4178673</v>
      </c>
      <c r="F20" s="8" t="s">
        <v>35</v>
      </c>
      <c r="G20" s="9">
        <f>+G7 +G16</f>
        <v>92807388</v>
      </c>
      <c r="H20" s="9">
        <f>+H7 +H16</f>
        <v>97230883</v>
      </c>
      <c r="I20" s="9">
        <f t="shared" si="2"/>
        <v>-4423495</v>
      </c>
    </row>
    <row r="21" spans="1:9" ht="14.25">
      <c r="A21" s="1"/>
      <c r="B21" s="10" t="s">
        <v>30</v>
      </c>
      <c r="C21" s="11"/>
      <c r="D21" s="11"/>
      <c r="E21" s="11">
        <f t="shared" si="0"/>
        <v>0</v>
      </c>
      <c r="F21" s="23" t="s">
        <v>36</v>
      </c>
      <c r="G21" s="24"/>
      <c r="H21" s="24"/>
      <c r="I21" s="25"/>
    </row>
    <row r="22" spans="1:9" ht="14.25">
      <c r="A22" s="1"/>
      <c r="B22" s="12" t="s">
        <v>32</v>
      </c>
      <c r="C22" s="13">
        <v>43634295</v>
      </c>
      <c r="D22" s="13">
        <v>783302</v>
      </c>
      <c r="E22" s="13">
        <f t="shared" si="0"/>
        <v>42850993</v>
      </c>
      <c r="F22" s="10" t="s">
        <v>37</v>
      </c>
      <c r="G22" s="11">
        <v>101130611</v>
      </c>
      <c r="H22" s="11">
        <v>101130611</v>
      </c>
      <c r="I22" s="11">
        <f t="shared" ref="I22:I31" si="3">G22-H22</f>
        <v>0</v>
      </c>
    </row>
    <row r="23" spans="1:9" ht="14.25">
      <c r="A23" s="1"/>
      <c r="B23" s="12" t="s">
        <v>38</v>
      </c>
      <c r="C23" s="13">
        <v>12868318</v>
      </c>
      <c r="D23" s="13">
        <v>13652656</v>
      </c>
      <c r="E23" s="13">
        <f t="shared" si="0"/>
        <v>-784338</v>
      </c>
      <c r="F23" s="12" t="s">
        <v>39</v>
      </c>
      <c r="G23" s="13">
        <v>230642274</v>
      </c>
      <c r="H23" s="13">
        <v>238298758</v>
      </c>
      <c r="I23" s="13">
        <f t="shared" si="3"/>
        <v>-7656484</v>
      </c>
    </row>
    <row r="24" spans="1:9" ht="14.25">
      <c r="A24" s="1"/>
      <c r="B24" s="12" t="s">
        <v>40</v>
      </c>
      <c r="C24" s="13">
        <v>572881</v>
      </c>
      <c r="D24" s="13">
        <v>790161</v>
      </c>
      <c r="E24" s="13">
        <f t="shared" si="0"/>
        <v>-217280</v>
      </c>
      <c r="F24" s="12" t="s">
        <v>41</v>
      </c>
      <c r="G24" s="13"/>
      <c r="H24" s="13">
        <v>45792000</v>
      </c>
      <c r="I24" s="13">
        <f t="shared" si="3"/>
        <v>-45792000</v>
      </c>
    </row>
    <row r="25" spans="1:9" ht="14.25">
      <c r="A25" s="1"/>
      <c r="B25" s="12" t="s">
        <v>42</v>
      </c>
      <c r="C25" s="13">
        <v>2</v>
      </c>
      <c r="D25" s="13">
        <v>2</v>
      </c>
      <c r="E25" s="13">
        <f t="shared" si="0"/>
        <v>0</v>
      </c>
      <c r="F25" s="12" t="s">
        <v>43</v>
      </c>
      <c r="G25" s="13">
        <f>+G26+G27+G28+G29</f>
        <v>0</v>
      </c>
      <c r="H25" s="13">
        <f>+H26+H27+H28+H29</f>
        <v>0</v>
      </c>
      <c r="I25" s="13">
        <f t="shared" si="3"/>
        <v>0</v>
      </c>
    </row>
    <row r="26" spans="1:9" ht="14.25">
      <c r="A26" s="1"/>
      <c r="B26" s="12" t="s">
        <v>44</v>
      </c>
      <c r="C26" s="13">
        <v>3795617</v>
      </c>
      <c r="D26" s="13">
        <v>2588409</v>
      </c>
      <c r="E26" s="13">
        <f t="shared" si="0"/>
        <v>1207208</v>
      </c>
      <c r="F26" s="12" t="s">
        <v>45</v>
      </c>
      <c r="G26" s="13"/>
      <c r="H26" s="13"/>
      <c r="I26" s="13">
        <f t="shared" si="3"/>
        <v>0</v>
      </c>
    </row>
    <row r="27" spans="1:9" ht="14.25">
      <c r="A27" s="1"/>
      <c r="B27" s="12" t="s">
        <v>46</v>
      </c>
      <c r="C27" s="13"/>
      <c r="D27" s="13"/>
      <c r="E27" s="13">
        <f t="shared" si="0"/>
        <v>0</v>
      </c>
      <c r="F27" s="12" t="s">
        <v>47</v>
      </c>
      <c r="G27" s="13"/>
      <c r="H27" s="13"/>
      <c r="I27" s="13">
        <f t="shared" si="3"/>
        <v>0</v>
      </c>
    </row>
    <row r="28" spans="1:9" ht="14.25">
      <c r="A28" s="1"/>
      <c r="B28" s="12" t="s">
        <v>48</v>
      </c>
      <c r="C28" s="13">
        <v>139984</v>
      </c>
      <c r="D28" s="13">
        <v>139984</v>
      </c>
      <c r="E28" s="13">
        <f t="shared" si="0"/>
        <v>0</v>
      </c>
      <c r="F28" s="12" t="s">
        <v>49</v>
      </c>
      <c r="G28" s="13"/>
      <c r="H28" s="13"/>
      <c r="I28" s="13">
        <f t="shared" si="3"/>
        <v>0</v>
      </c>
    </row>
    <row r="29" spans="1:9" ht="14.25">
      <c r="A29" s="1"/>
      <c r="B29" s="12" t="s">
        <v>50</v>
      </c>
      <c r="C29" s="13">
        <v>24297986</v>
      </c>
      <c r="D29" s="13">
        <v>25741242</v>
      </c>
      <c r="E29" s="13">
        <f t="shared" si="0"/>
        <v>-1443256</v>
      </c>
      <c r="F29" s="12" t="s">
        <v>51</v>
      </c>
      <c r="G29" s="13"/>
      <c r="H29" s="13"/>
      <c r="I29" s="13">
        <f t="shared" si="3"/>
        <v>0</v>
      </c>
    </row>
    <row r="30" spans="1:9" ht="14.25">
      <c r="A30" s="1"/>
      <c r="B30" s="12" t="s">
        <v>52</v>
      </c>
      <c r="C30" s="13"/>
      <c r="D30" s="13">
        <v>45792000</v>
      </c>
      <c r="E30" s="13">
        <f t="shared" si="0"/>
        <v>-45792000</v>
      </c>
      <c r="F30" s="12" t="s">
        <v>53</v>
      </c>
      <c r="G30" s="13">
        <v>272827882</v>
      </c>
      <c r="H30" s="13">
        <v>199481064</v>
      </c>
      <c r="I30" s="13">
        <f t="shared" si="3"/>
        <v>73346818</v>
      </c>
    </row>
    <row r="31" spans="1:9" ht="14.25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>
        <v>27554818</v>
      </c>
      <c r="H31" s="13">
        <v>7426461</v>
      </c>
      <c r="I31" s="13">
        <f t="shared" si="3"/>
        <v>20128357</v>
      </c>
    </row>
    <row r="32" spans="1:9" ht="14.25">
      <c r="A32" s="1"/>
      <c r="B32" s="12" t="s">
        <v>56</v>
      </c>
      <c r="C32" s="13"/>
      <c r="D32" s="13"/>
      <c r="E32" s="13">
        <f t="shared" si="0"/>
        <v>0</v>
      </c>
      <c r="F32" s="12"/>
      <c r="G32" s="13"/>
      <c r="H32" s="13"/>
      <c r="I32" s="13"/>
    </row>
    <row r="33" spans="1:9" ht="14.25">
      <c r="A33" s="1"/>
      <c r="B33" s="12" t="s">
        <v>57</v>
      </c>
      <c r="C33" s="13"/>
      <c r="D33" s="13"/>
      <c r="E33" s="13">
        <f t="shared" si="0"/>
        <v>0</v>
      </c>
      <c r="F33" s="12"/>
      <c r="G33" s="13"/>
      <c r="H33" s="13"/>
      <c r="I33" s="13"/>
    </row>
    <row r="34" spans="1:9" ht="14.25">
      <c r="A34" s="1"/>
      <c r="B34" s="12" t="s">
        <v>58</v>
      </c>
      <c r="C34" s="13"/>
      <c r="D34" s="13"/>
      <c r="E34" s="13">
        <f t="shared" si="0"/>
        <v>0</v>
      </c>
      <c r="F34" s="14"/>
      <c r="G34" s="15"/>
      <c r="H34" s="15"/>
      <c r="I34" s="15"/>
    </row>
    <row r="35" spans="1:9" ht="14.25">
      <c r="A35" s="1"/>
      <c r="B35" s="12" t="s">
        <v>59</v>
      </c>
      <c r="C35" s="13"/>
      <c r="D35" s="13"/>
      <c r="E35" s="13">
        <f t="shared" si="0"/>
        <v>0</v>
      </c>
      <c r="F35" s="8" t="s">
        <v>60</v>
      </c>
      <c r="G35" s="9">
        <f>+G22 +G23 +G24 +G25 +G30</f>
        <v>604600767</v>
      </c>
      <c r="H35" s="9">
        <f>+H22 +H23 +H24 +H25 +H30</f>
        <v>584702433</v>
      </c>
      <c r="I35" s="9">
        <f t="shared" ref="I35:I36" si="4">G35-H35</f>
        <v>19898334</v>
      </c>
    </row>
    <row r="36" spans="1:9" ht="14.25">
      <c r="A36" s="1"/>
      <c r="B36" s="8" t="s">
        <v>61</v>
      </c>
      <c r="C36" s="9">
        <f>+C7 +C16</f>
        <v>697408155</v>
      </c>
      <c r="D36" s="9">
        <f>+D7 +D16</f>
        <v>681933316</v>
      </c>
      <c r="E36" s="9">
        <f t="shared" si="0"/>
        <v>15474839</v>
      </c>
      <c r="F36" s="16" t="s">
        <v>62</v>
      </c>
      <c r="G36" s="17">
        <f>+G20 +G35</f>
        <v>697408155</v>
      </c>
      <c r="H36" s="17">
        <f>+H20 +H35</f>
        <v>681933316</v>
      </c>
      <c r="I36" s="17">
        <f t="shared" si="4"/>
        <v>15474839</v>
      </c>
    </row>
  </sheetData>
  <mergeCells count="5">
    <mergeCell ref="B2:I2"/>
    <mergeCell ref="B3:I3"/>
    <mergeCell ref="B5:E5"/>
    <mergeCell ref="F5:I5"/>
    <mergeCell ref="F21:I21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74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75</v>
      </c>
    </row>
    <row r="5" spans="1:9" ht="14.25">
      <c r="A5" s="1"/>
      <c r="B5" s="20" t="s">
        <v>5</v>
      </c>
      <c r="C5" s="21"/>
      <c r="D5" s="21"/>
      <c r="E5" s="22"/>
      <c r="F5" s="20" t="s">
        <v>6</v>
      </c>
      <c r="G5" s="21"/>
      <c r="H5" s="21"/>
      <c r="I5" s="22"/>
    </row>
    <row r="6" spans="1:9" ht="14.25">
      <c r="A6" s="1"/>
      <c r="B6" s="6"/>
      <c r="C6" s="6" t="s">
        <v>7</v>
      </c>
      <c r="D6" s="6" t="s">
        <v>8</v>
      </c>
      <c r="E6" s="6" t="s">
        <v>9</v>
      </c>
      <c r="F6" s="7"/>
      <c r="G6" s="6" t="s">
        <v>7</v>
      </c>
      <c r="H6" s="6" t="s">
        <v>8</v>
      </c>
      <c r="I6" s="6" t="s">
        <v>9</v>
      </c>
    </row>
    <row r="7" spans="1:9" ht="14.25">
      <c r="A7" s="1"/>
      <c r="B7" s="8" t="s">
        <v>10</v>
      </c>
      <c r="C7" s="9">
        <f>+C8+C9+C10+C11+C12+C13+C14+C15</f>
        <v>39704109</v>
      </c>
      <c r="D7" s="9">
        <f>+D8+D9+D10+D11+D12+D13+D14+D15</f>
        <v>31623508</v>
      </c>
      <c r="E7" s="9">
        <f>C7-D7</f>
        <v>8080601</v>
      </c>
      <c r="F7" s="8" t="s">
        <v>11</v>
      </c>
      <c r="G7" s="9">
        <f>+G8+G9+G10+G11+G12+G13</f>
        <v>1442140</v>
      </c>
      <c r="H7" s="9">
        <f>+H8+H9+H10+H11+H12+H13</f>
        <v>2459640</v>
      </c>
      <c r="I7" s="9">
        <f>G7-H7</f>
        <v>-1017500</v>
      </c>
    </row>
    <row r="8" spans="1:9" ht="14.25">
      <c r="A8" s="1"/>
      <c r="B8" s="10" t="s">
        <v>12</v>
      </c>
      <c r="C8" s="11">
        <v>35009306</v>
      </c>
      <c r="D8" s="11">
        <v>24913988</v>
      </c>
      <c r="E8" s="11">
        <f t="shared" ref="E8:E36" si="0">C8-D8</f>
        <v>10095318</v>
      </c>
      <c r="F8" s="12" t="s">
        <v>13</v>
      </c>
      <c r="G8" s="13">
        <v>880301</v>
      </c>
      <c r="H8" s="13">
        <v>1878601</v>
      </c>
      <c r="I8" s="13">
        <f t="shared" ref="I8:I13" si="1">G8-H8</f>
        <v>-998300</v>
      </c>
    </row>
    <row r="9" spans="1:9" ht="14.25">
      <c r="A9" s="1"/>
      <c r="B9" s="12" t="s">
        <v>14</v>
      </c>
      <c r="C9" s="13">
        <v>3629840</v>
      </c>
      <c r="D9" s="13">
        <v>5344818</v>
      </c>
      <c r="E9" s="13">
        <f t="shared" si="0"/>
        <v>-1714978</v>
      </c>
      <c r="F9" s="12" t="s">
        <v>15</v>
      </c>
      <c r="G9" s="13"/>
      <c r="H9" s="13"/>
      <c r="I9" s="13">
        <f t="shared" si="1"/>
        <v>0</v>
      </c>
    </row>
    <row r="10" spans="1:9" ht="14.25">
      <c r="A10" s="1"/>
      <c r="B10" s="12" t="s">
        <v>16</v>
      </c>
      <c r="C10" s="13"/>
      <c r="D10" s="13"/>
      <c r="E10" s="13">
        <f t="shared" si="0"/>
        <v>0</v>
      </c>
      <c r="F10" s="12" t="s">
        <v>17</v>
      </c>
      <c r="G10" s="13"/>
      <c r="H10" s="13"/>
      <c r="I10" s="13">
        <f t="shared" si="1"/>
        <v>0</v>
      </c>
    </row>
    <row r="11" spans="1:9" ht="14.25">
      <c r="A11" s="1"/>
      <c r="B11" s="12" t="s">
        <v>18</v>
      </c>
      <c r="C11" s="13"/>
      <c r="D11" s="13"/>
      <c r="E11" s="13">
        <f t="shared" si="0"/>
        <v>0</v>
      </c>
      <c r="F11" s="12" t="s">
        <v>19</v>
      </c>
      <c r="G11" s="13">
        <v>89258</v>
      </c>
      <c r="H11" s="13">
        <v>120111</v>
      </c>
      <c r="I11" s="13">
        <f t="shared" si="1"/>
        <v>-30853</v>
      </c>
    </row>
    <row r="12" spans="1:9" ht="14.25">
      <c r="A12" s="1"/>
      <c r="B12" s="12" t="s">
        <v>20</v>
      </c>
      <c r="C12" s="13"/>
      <c r="D12" s="13"/>
      <c r="E12" s="13">
        <f t="shared" si="0"/>
        <v>0</v>
      </c>
      <c r="F12" s="12" t="s">
        <v>21</v>
      </c>
      <c r="G12" s="13"/>
      <c r="H12" s="13"/>
      <c r="I12" s="13">
        <f t="shared" si="1"/>
        <v>0</v>
      </c>
    </row>
    <row r="13" spans="1:9" ht="14.25">
      <c r="A13" s="1"/>
      <c r="B13" s="12" t="s">
        <v>22</v>
      </c>
      <c r="C13" s="13">
        <v>56450</v>
      </c>
      <c r="D13" s="13">
        <v>78270</v>
      </c>
      <c r="E13" s="13">
        <f t="shared" si="0"/>
        <v>-21820</v>
      </c>
      <c r="F13" s="12" t="s">
        <v>23</v>
      </c>
      <c r="G13" s="13">
        <v>472581</v>
      </c>
      <c r="H13" s="13">
        <v>460928</v>
      </c>
      <c r="I13" s="13">
        <f t="shared" si="1"/>
        <v>11653</v>
      </c>
    </row>
    <row r="14" spans="1:9" ht="14.25">
      <c r="A14" s="1"/>
      <c r="B14" s="12" t="s">
        <v>24</v>
      </c>
      <c r="C14" s="13"/>
      <c r="D14" s="13"/>
      <c r="E14" s="13">
        <f t="shared" si="0"/>
        <v>0</v>
      </c>
      <c r="F14" s="12"/>
      <c r="G14" s="13"/>
      <c r="H14" s="13"/>
      <c r="I14" s="13"/>
    </row>
    <row r="15" spans="1:9" ht="14.25">
      <c r="A15" s="1"/>
      <c r="B15" s="12" t="s">
        <v>25</v>
      </c>
      <c r="C15" s="13">
        <v>1008513</v>
      </c>
      <c r="D15" s="13">
        <v>1286432</v>
      </c>
      <c r="E15" s="13">
        <f t="shared" si="0"/>
        <v>-277919</v>
      </c>
      <c r="F15" s="12"/>
      <c r="G15" s="13"/>
      <c r="H15" s="13"/>
      <c r="I15" s="13"/>
    </row>
    <row r="16" spans="1:9" ht="14.25">
      <c r="A16" s="1"/>
      <c r="B16" s="8" t="s">
        <v>26</v>
      </c>
      <c r="C16" s="9">
        <f>+C17 +C20</f>
        <v>89783458</v>
      </c>
      <c r="D16" s="9">
        <f>+D17 +D20</f>
        <v>92770709</v>
      </c>
      <c r="E16" s="9">
        <f t="shared" si="0"/>
        <v>-2987251</v>
      </c>
      <c r="F16" s="8" t="s">
        <v>27</v>
      </c>
      <c r="G16" s="9">
        <f>+G17+G18+G19</f>
        <v>2792640</v>
      </c>
      <c r="H16" s="9">
        <f>+H17+H18+H19</f>
        <v>2640216</v>
      </c>
      <c r="I16" s="9">
        <f t="shared" ref="I16:I20" si="2">G16-H16</f>
        <v>152424</v>
      </c>
    </row>
    <row r="17" spans="1:9" ht="14.25">
      <c r="A17" s="1"/>
      <c r="B17" s="8" t="s">
        <v>28</v>
      </c>
      <c r="C17" s="9">
        <f>+C18+C19</f>
        <v>73876494</v>
      </c>
      <c r="D17" s="9">
        <f>+D18+D19</f>
        <v>75798514</v>
      </c>
      <c r="E17" s="9">
        <f t="shared" si="0"/>
        <v>-1922020</v>
      </c>
      <c r="F17" s="10" t="s">
        <v>29</v>
      </c>
      <c r="G17" s="11"/>
      <c r="H17" s="11"/>
      <c r="I17" s="11">
        <f t="shared" si="2"/>
        <v>0</v>
      </c>
    </row>
    <row r="18" spans="1:9" ht="14.25">
      <c r="A18" s="1"/>
      <c r="B18" s="10" t="s">
        <v>30</v>
      </c>
      <c r="C18" s="11">
        <v>10331000</v>
      </c>
      <c r="D18" s="11">
        <v>10331000</v>
      </c>
      <c r="E18" s="11">
        <f t="shared" si="0"/>
        <v>0</v>
      </c>
      <c r="F18" s="12" t="s">
        <v>31</v>
      </c>
      <c r="G18" s="13"/>
      <c r="H18" s="13"/>
      <c r="I18" s="13">
        <f t="shared" si="2"/>
        <v>0</v>
      </c>
    </row>
    <row r="19" spans="1:9" ht="14.25">
      <c r="A19" s="1"/>
      <c r="B19" s="12" t="s">
        <v>32</v>
      </c>
      <c r="C19" s="13">
        <v>63545494</v>
      </c>
      <c r="D19" s="13">
        <v>65467514</v>
      </c>
      <c r="E19" s="13">
        <f t="shared" si="0"/>
        <v>-1922020</v>
      </c>
      <c r="F19" s="12" t="s">
        <v>33</v>
      </c>
      <c r="G19" s="13">
        <v>2792640</v>
      </c>
      <c r="H19" s="13">
        <v>2640216</v>
      </c>
      <c r="I19" s="13">
        <f t="shared" si="2"/>
        <v>152424</v>
      </c>
    </row>
    <row r="20" spans="1:9" ht="14.25">
      <c r="A20" s="1"/>
      <c r="B20" s="8" t="s">
        <v>34</v>
      </c>
      <c r="C20" s="9">
        <f>+C21+C22+C23+C24+C25+C26+C27+C28+C29+C30+C31+C32+C33+C34+C35</f>
        <v>15906964</v>
      </c>
      <c r="D20" s="9">
        <f>+D21+D22+D23+D24+D25+D26+D27+D28+D29+D30+D31+D32+D33+D34+D35</f>
        <v>16972195</v>
      </c>
      <c r="E20" s="9">
        <f t="shared" si="0"/>
        <v>-1065231</v>
      </c>
      <c r="F20" s="8" t="s">
        <v>35</v>
      </c>
      <c r="G20" s="9">
        <f>+G7 +G16</f>
        <v>4234780</v>
      </c>
      <c r="H20" s="9">
        <f>+H7 +H16</f>
        <v>5099856</v>
      </c>
      <c r="I20" s="9">
        <f t="shared" si="2"/>
        <v>-865076</v>
      </c>
    </row>
    <row r="21" spans="1:9" ht="14.25">
      <c r="A21" s="1"/>
      <c r="B21" s="10" t="s">
        <v>30</v>
      </c>
      <c r="C21" s="11"/>
      <c r="D21" s="11"/>
      <c r="E21" s="11">
        <f t="shared" si="0"/>
        <v>0</v>
      </c>
      <c r="F21" s="23" t="s">
        <v>36</v>
      </c>
      <c r="G21" s="24"/>
      <c r="H21" s="24"/>
      <c r="I21" s="25"/>
    </row>
    <row r="22" spans="1:9" ht="14.25">
      <c r="A22" s="1"/>
      <c r="B22" s="12" t="s">
        <v>32</v>
      </c>
      <c r="C22" s="13">
        <v>4491599</v>
      </c>
      <c r="D22" s="13">
        <v>5154049</v>
      </c>
      <c r="E22" s="13">
        <f t="shared" si="0"/>
        <v>-662450</v>
      </c>
      <c r="F22" s="10" t="s">
        <v>37</v>
      </c>
      <c r="G22" s="11">
        <v>4110000</v>
      </c>
      <c r="H22" s="11">
        <v>4110000</v>
      </c>
      <c r="I22" s="11">
        <f t="shared" ref="I22:I31" si="3">G22-H22</f>
        <v>0</v>
      </c>
    </row>
    <row r="23" spans="1:9" ht="14.25">
      <c r="A23" s="1"/>
      <c r="B23" s="12" t="s">
        <v>38</v>
      </c>
      <c r="C23" s="13">
        <v>8474135</v>
      </c>
      <c r="D23" s="13">
        <v>8947716</v>
      </c>
      <c r="E23" s="13">
        <f t="shared" si="0"/>
        <v>-473581</v>
      </c>
      <c r="F23" s="12" t="s">
        <v>39</v>
      </c>
      <c r="G23" s="13">
        <v>38450000</v>
      </c>
      <c r="H23" s="13">
        <v>39550000</v>
      </c>
      <c r="I23" s="13">
        <f t="shared" si="3"/>
        <v>-1100000</v>
      </c>
    </row>
    <row r="24" spans="1:9" ht="14.25">
      <c r="A24" s="1"/>
      <c r="B24" s="12" t="s">
        <v>40</v>
      </c>
      <c r="C24" s="13"/>
      <c r="D24" s="13"/>
      <c r="E24" s="13">
        <f t="shared" si="0"/>
        <v>0</v>
      </c>
      <c r="F24" s="12" t="s">
        <v>41</v>
      </c>
      <c r="G24" s="13"/>
      <c r="H24" s="13"/>
      <c r="I24" s="13">
        <f t="shared" si="3"/>
        <v>0</v>
      </c>
    </row>
    <row r="25" spans="1:9" ht="14.25">
      <c r="A25" s="1"/>
      <c r="B25" s="12" t="s">
        <v>42</v>
      </c>
      <c r="C25" s="13">
        <v>1</v>
      </c>
      <c r="D25" s="13">
        <v>43750</v>
      </c>
      <c r="E25" s="13">
        <f t="shared" si="0"/>
        <v>-43749</v>
      </c>
      <c r="F25" s="12" t="s">
        <v>43</v>
      </c>
      <c r="G25" s="13">
        <f>+G26+G27+G28+G29</f>
        <v>0</v>
      </c>
      <c r="H25" s="13">
        <f>+H26+H27+H28+H29</f>
        <v>0</v>
      </c>
      <c r="I25" s="13">
        <f t="shared" si="3"/>
        <v>0</v>
      </c>
    </row>
    <row r="26" spans="1:9" ht="14.25">
      <c r="A26" s="1"/>
      <c r="B26" s="12" t="s">
        <v>44</v>
      </c>
      <c r="C26" s="13">
        <v>72149</v>
      </c>
      <c r="D26" s="13">
        <v>110024</v>
      </c>
      <c r="E26" s="13">
        <f t="shared" si="0"/>
        <v>-37875</v>
      </c>
      <c r="F26" s="12" t="s">
        <v>45</v>
      </c>
      <c r="G26" s="13"/>
      <c r="H26" s="13"/>
      <c r="I26" s="13">
        <f t="shared" si="3"/>
        <v>0</v>
      </c>
    </row>
    <row r="27" spans="1:9" ht="14.25">
      <c r="A27" s="1"/>
      <c r="B27" s="12" t="s">
        <v>46</v>
      </c>
      <c r="C27" s="13"/>
      <c r="D27" s="13"/>
      <c r="E27" s="13">
        <f t="shared" si="0"/>
        <v>0</v>
      </c>
      <c r="F27" s="12" t="s">
        <v>47</v>
      </c>
      <c r="G27" s="13"/>
      <c r="H27" s="13"/>
      <c r="I27" s="13">
        <f t="shared" si="3"/>
        <v>0</v>
      </c>
    </row>
    <row r="28" spans="1:9" ht="14.25">
      <c r="A28" s="1"/>
      <c r="B28" s="12" t="s">
        <v>48</v>
      </c>
      <c r="C28" s="13">
        <v>76440</v>
      </c>
      <c r="D28" s="13">
        <v>76440</v>
      </c>
      <c r="E28" s="13">
        <f t="shared" si="0"/>
        <v>0</v>
      </c>
      <c r="F28" s="12" t="s">
        <v>49</v>
      </c>
      <c r="G28" s="13"/>
      <c r="H28" s="13"/>
      <c r="I28" s="13">
        <f t="shared" si="3"/>
        <v>0</v>
      </c>
    </row>
    <row r="29" spans="1:9" ht="14.25">
      <c r="A29" s="1"/>
      <c r="B29" s="12" t="s">
        <v>50</v>
      </c>
      <c r="C29" s="13">
        <v>2792640</v>
      </c>
      <c r="D29" s="13">
        <v>2640216</v>
      </c>
      <c r="E29" s="13">
        <f t="shared" si="0"/>
        <v>152424</v>
      </c>
      <c r="F29" s="12" t="s">
        <v>51</v>
      </c>
      <c r="G29" s="13"/>
      <c r="H29" s="13"/>
      <c r="I29" s="13">
        <f t="shared" si="3"/>
        <v>0</v>
      </c>
    </row>
    <row r="30" spans="1:9" ht="14.25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>
        <v>82692787</v>
      </c>
      <c r="H30" s="13">
        <v>75634361</v>
      </c>
      <c r="I30" s="13">
        <f t="shared" si="3"/>
        <v>7058426</v>
      </c>
    </row>
    <row r="31" spans="1:9" ht="14.25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>
        <v>7058426</v>
      </c>
      <c r="H31" s="13">
        <v>-120491848</v>
      </c>
      <c r="I31" s="13">
        <f t="shared" si="3"/>
        <v>127550274</v>
      </c>
    </row>
    <row r="32" spans="1:9" ht="14.25">
      <c r="A32" s="1"/>
      <c r="B32" s="12" t="s">
        <v>56</v>
      </c>
      <c r="C32" s="13"/>
      <c r="D32" s="13"/>
      <c r="E32" s="13">
        <f t="shared" si="0"/>
        <v>0</v>
      </c>
      <c r="F32" s="12"/>
      <c r="G32" s="13"/>
      <c r="H32" s="13"/>
      <c r="I32" s="13"/>
    </row>
    <row r="33" spans="1:9" ht="14.25">
      <c r="A33" s="1"/>
      <c r="B33" s="12" t="s">
        <v>57</v>
      </c>
      <c r="C33" s="13"/>
      <c r="D33" s="13"/>
      <c r="E33" s="13">
        <f t="shared" si="0"/>
        <v>0</v>
      </c>
      <c r="F33" s="12"/>
      <c r="G33" s="13"/>
      <c r="H33" s="13"/>
      <c r="I33" s="13"/>
    </row>
    <row r="34" spans="1:9" ht="14.25">
      <c r="A34" s="1"/>
      <c r="B34" s="12" t="s">
        <v>58</v>
      </c>
      <c r="C34" s="13"/>
      <c r="D34" s="13"/>
      <c r="E34" s="13">
        <f t="shared" si="0"/>
        <v>0</v>
      </c>
      <c r="F34" s="14"/>
      <c r="G34" s="15"/>
      <c r="H34" s="15"/>
      <c r="I34" s="15"/>
    </row>
    <row r="35" spans="1:9" ht="14.25">
      <c r="A35" s="1"/>
      <c r="B35" s="12" t="s">
        <v>59</v>
      </c>
      <c r="C35" s="13"/>
      <c r="D35" s="13"/>
      <c r="E35" s="13">
        <f t="shared" si="0"/>
        <v>0</v>
      </c>
      <c r="F35" s="8" t="s">
        <v>60</v>
      </c>
      <c r="G35" s="9">
        <f>+G22 +G23 +G24 +G25 +G30</f>
        <v>125252787</v>
      </c>
      <c r="H35" s="9">
        <f>+H22 +H23 +H24 +H25 +H30</f>
        <v>119294361</v>
      </c>
      <c r="I35" s="9">
        <f t="shared" ref="I35:I36" si="4">G35-H35</f>
        <v>5958426</v>
      </c>
    </row>
    <row r="36" spans="1:9" ht="14.25">
      <c r="A36" s="1"/>
      <c r="B36" s="8" t="s">
        <v>61</v>
      </c>
      <c r="C36" s="9">
        <f>+C7 +C16</f>
        <v>129487567</v>
      </c>
      <c r="D36" s="9">
        <f>+D7 +D16</f>
        <v>124394217</v>
      </c>
      <c r="E36" s="9">
        <f t="shared" si="0"/>
        <v>5093350</v>
      </c>
      <c r="F36" s="16" t="s">
        <v>62</v>
      </c>
      <c r="G36" s="17">
        <f>+G20 +G35</f>
        <v>129487567</v>
      </c>
      <c r="H36" s="17">
        <f>+H20 +H35</f>
        <v>124394217</v>
      </c>
      <c r="I36" s="17">
        <f t="shared" si="4"/>
        <v>5093350</v>
      </c>
    </row>
  </sheetData>
  <mergeCells count="5">
    <mergeCell ref="B2:I2"/>
    <mergeCell ref="B3:I3"/>
    <mergeCell ref="B5:E5"/>
    <mergeCell ref="F5:I5"/>
    <mergeCell ref="F21:I21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76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77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78</v>
      </c>
    </row>
    <row r="5" spans="1:9" ht="14.25">
      <c r="A5" s="1"/>
      <c r="B5" s="20" t="s">
        <v>79</v>
      </c>
      <c r="C5" s="21"/>
      <c r="D5" s="21"/>
      <c r="E5" s="22"/>
      <c r="F5" s="20" t="s">
        <v>80</v>
      </c>
      <c r="G5" s="21"/>
      <c r="H5" s="21"/>
      <c r="I5" s="22"/>
    </row>
    <row r="6" spans="1:9" ht="14.25">
      <c r="A6" s="1"/>
      <c r="B6" s="6"/>
      <c r="C6" s="6" t="s">
        <v>7</v>
      </c>
      <c r="D6" s="6" t="s">
        <v>8</v>
      </c>
      <c r="E6" s="6" t="s">
        <v>9</v>
      </c>
      <c r="F6" s="7"/>
      <c r="G6" s="6" t="s">
        <v>7</v>
      </c>
      <c r="H6" s="6" t="s">
        <v>8</v>
      </c>
      <c r="I6" s="6" t="s">
        <v>9</v>
      </c>
    </row>
    <row r="7" spans="1:9" ht="14.25">
      <c r="A7" s="1"/>
      <c r="B7" s="8" t="s">
        <v>10</v>
      </c>
      <c r="C7" s="9">
        <f>+C8+C9+C10+C11+C12+C13+C14+C15</f>
        <v>25813862</v>
      </c>
      <c r="D7" s="9">
        <f>+D8+D9+D10+D11+D12+D13+D14+D15</f>
        <v>15227859</v>
      </c>
      <c r="E7" s="9">
        <f>C7-D7</f>
        <v>10586003</v>
      </c>
      <c r="F7" s="8" t="s">
        <v>11</v>
      </c>
      <c r="G7" s="9">
        <f>+G8+G9+G10+G11+G12+G13</f>
        <v>7380725</v>
      </c>
      <c r="H7" s="9">
        <f>+H8+H9+H10+H11+H12+H13</f>
        <v>6125060</v>
      </c>
      <c r="I7" s="9">
        <f>G7-H7</f>
        <v>1255665</v>
      </c>
    </row>
    <row r="8" spans="1:9" ht="14.25">
      <c r="A8" s="1"/>
      <c r="B8" s="10" t="s">
        <v>12</v>
      </c>
      <c r="C8" s="11">
        <v>15291795</v>
      </c>
      <c r="D8" s="11">
        <v>5969574</v>
      </c>
      <c r="E8" s="11">
        <f t="shared" ref="E8:E36" si="0">C8-D8</f>
        <v>9322221</v>
      </c>
      <c r="F8" s="12" t="s">
        <v>13</v>
      </c>
      <c r="G8" s="13">
        <v>2941697</v>
      </c>
      <c r="H8" s="13">
        <v>2065414</v>
      </c>
      <c r="I8" s="13">
        <f t="shared" ref="I8:I13" si="1">G8-H8</f>
        <v>876283</v>
      </c>
    </row>
    <row r="9" spans="1:9" ht="14.25">
      <c r="A9" s="1"/>
      <c r="B9" s="12" t="s">
        <v>14</v>
      </c>
      <c r="C9" s="13">
        <v>10272777</v>
      </c>
      <c r="D9" s="13">
        <v>9258285</v>
      </c>
      <c r="E9" s="13">
        <f t="shared" si="0"/>
        <v>1014492</v>
      </c>
      <c r="F9" s="12" t="s">
        <v>15</v>
      </c>
      <c r="G9" s="13"/>
      <c r="H9" s="13"/>
      <c r="I9" s="13">
        <f t="shared" si="1"/>
        <v>0</v>
      </c>
    </row>
    <row r="10" spans="1:9" ht="14.25">
      <c r="A10" s="1"/>
      <c r="B10" s="12" t="s">
        <v>16</v>
      </c>
      <c r="C10" s="13"/>
      <c r="D10" s="13"/>
      <c r="E10" s="13">
        <f t="shared" si="0"/>
        <v>0</v>
      </c>
      <c r="F10" s="12" t="s">
        <v>17</v>
      </c>
      <c r="G10" s="13"/>
      <c r="H10" s="13"/>
      <c r="I10" s="13">
        <f t="shared" si="1"/>
        <v>0</v>
      </c>
    </row>
    <row r="11" spans="1:9" ht="14.25">
      <c r="A11" s="1"/>
      <c r="B11" s="12" t="s">
        <v>18</v>
      </c>
      <c r="C11" s="13"/>
      <c r="D11" s="13"/>
      <c r="E11" s="13">
        <f t="shared" si="0"/>
        <v>0</v>
      </c>
      <c r="F11" s="12" t="s">
        <v>19</v>
      </c>
      <c r="G11" s="13">
        <v>487748</v>
      </c>
      <c r="H11" s="13">
        <v>529646</v>
      </c>
      <c r="I11" s="13">
        <f t="shared" si="1"/>
        <v>-41898</v>
      </c>
    </row>
    <row r="12" spans="1:9" ht="14.25">
      <c r="A12" s="1"/>
      <c r="B12" s="12" t="s">
        <v>20</v>
      </c>
      <c r="C12" s="13">
        <v>249290</v>
      </c>
      <c r="D12" s="13"/>
      <c r="E12" s="13">
        <f t="shared" si="0"/>
        <v>249290</v>
      </c>
      <c r="F12" s="12" t="s">
        <v>21</v>
      </c>
      <c r="G12" s="13"/>
      <c r="H12" s="13"/>
      <c r="I12" s="13">
        <f t="shared" si="1"/>
        <v>0</v>
      </c>
    </row>
    <row r="13" spans="1:9" ht="14.25">
      <c r="A13" s="1"/>
      <c r="B13" s="12" t="s">
        <v>22</v>
      </c>
      <c r="C13" s="13"/>
      <c r="D13" s="13"/>
      <c r="E13" s="13">
        <f t="shared" si="0"/>
        <v>0</v>
      </c>
      <c r="F13" s="12" t="s">
        <v>23</v>
      </c>
      <c r="G13" s="13">
        <v>3951280</v>
      </c>
      <c r="H13" s="13">
        <v>3530000</v>
      </c>
      <c r="I13" s="13">
        <f t="shared" si="1"/>
        <v>421280</v>
      </c>
    </row>
    <row r="14" spans="1:9" ht="14.25">
      <c r="A14" s="1"/>
      <c r="B14" s="12" t="s">
        <v>24</v>
      </c>
      <c r="C14" s="13"/>
      <c r="D14" s="13"/>
      <c r="E14" s="13">
        <f t="shared" si="0"/>
        <v>0</v>
      </c>
      <c r="F14" s="12"/>
      <c r="G14" s="13"/>
      <c r="H14" s="13"/>
      <c r="I14" s="13"/>
    </row>
    <row r="15" spans="1:9" ht="14.25">
      <c r="A15" s="1"/>
      <c r="B15" s="12" t="s">
        <v>25</v>
      </c>
      <c r="C15" s="13"/>
      <c r="D15" s="13"/>
      <c r="E15" s="13">
        <f t="shared" si="0"/>
        <v>0</v>
      </c>
      <c r="F15" s="12"/>
      <c r="G15" s="13"/>
      <c r="H15" s="13"/>
      <c r="I15" s="13"/>
    </row>
    <row r="16" spans="1:9" ht="14.25">
      <c r="A16" s="1"/>
      <c r="B16" s="8" t="s">
        <v>26</v>
      </c>
      <c r="C16" s="9">
        <f>+C17 +C20</f>
        <v>134885458</v>
      </c>
      <c r="D16" s="9">
        <f>+D17 +D20</f>
        <v>137550470</v>
      </c>
      <c r="E16" s="9">
        <f t="shared" si="0"/>
        <v>-2665012</v>
      </c>
      <c r="F16" s="8" t="s">
        <v>27</v>
      </c>
      <c r="G16" s="9">
        <f>+G17+G18+G19</f>
        <v>8629528</v>
      </c>
      <c r="H16" s="9">
        <f>+H17+H18+H19</f>
        <v>7770316</v>
      </c>
      <c r="I16" s="9">
        <f t="shared" ref="I16:I20" si="2">G16-H16</f>
        <v>859212</v>
      </c>
    </row>
    <row r="17" spans="1:9" ht="14.25">
      <c r="A17" s="1"/>
      <c r="B17" s="8" t="s">
        <v>28</v>
      </c>
      <c r="C17" s="9">
        <f>+C18+C19</f>
        <v>124383672</v>
      </c>
      <c r="D17" s="9">
        <f>+D18+D19</f>
        <v>127304053</v>
      </c>
      <c r="E17" s="9">
        <f t="shared" si="0"/>
        <v>-2920381</v>
      </c>
      <c r="F17" s="10" t="s">
        <v>29</v>
      </c>
      <c r="G17" s="11"/>
      <c r="H17" s="11"/>
      <c r="I17" s="11">
        <f t="shared" si="2"/>
        <v>0</v>
      </c>
    </row>
    <row r="18" spans="1:9" ht="14.25">
      <c r="A18" s="1"/>
      <c r="B18" s="10" t="s">
        <v>30</v>
      </c>
      <c r="C18" s="11">
        <v>22395700</v>
      </c>
      <c r="D18" s="11">
        <v>22395700</v>
      </c>
      <c r="E18" s="11">
        <f t="shared" si="0"/>
        <v>0</v>
      </c>
      <c r="F18" s="12" t="s">
        <v>31</v>
      </c>
      <c r="G18" s="13"/>
      <c r="H18" s="13"/>
      <c r="I18" s="13">
        <f t="shared" si="2"/>
        <v>0</v>
      </c>
    </row>
    <row r="19" spans="1:9" ht="14.25">
      <c r="A19" s="1"/>
      <c r="B19" s="12" t="s">
        <v>32</v>
      </c>
      <c r="C19" s="13">
        <v>101987972</v>
      </c>
      <c r="D19" s="13">
        <v>104908353</v>
      </c>
      <c r="E19" s="13">
        <f t="shared" si="0"/>
        <v>-2920381</v>
      </c>
      <c r="F19" s="12" t="s">
        <v>33</v>
      </c>
      <c r="G19" s="13">
        <v>8629528</v>
      </c>
      <c r="H19" s="13">
        <v>7770316</v>
      </c>
      <c r="I19" s="13">
        <f t="shared" si="2"/>
        <v>859212</v>
      </c>
    </row>
    <row r="20" spans="1:9" ht="14.25">
      <c r="A20" s="1"/>
      <c r="B20" s="8" t="s">
        <v>34</v>
      </c>
      <c r="C20" s="9">
        <f>+C21+C22+C23+C24+C25+C26+C27+C28+C29+C30+C31+C32+C33+C34+C35</f>
        <v>10501786</v>
      </c>
      <c r="D20" s="9">
        <f>+D21+D22+D23+D24+D25+D26+D27+D28+D29+D30+D31+D32+D33+D34+D35</f>
        <v>10246417</v>
      </c>
      <c r="E20" s="9">
        <f t="shared" si="0"/>
        <v>255369</v>
      </c>
      <c r="F20" s="8" t="s">
        <v>35</v>
      </c>
      <c r="G20" s="9">
        <f>+G7 +G16</f>
        <v>16010253</v>
      </c>
      <c r="H20" s="9">
        <f>+H7 +H16</f>
        <v>13895376</v>
      </c>
      <c r="I20" s="9">
        <f t="shared" si="2"/>
        <v>2114877</v>
      </c>
    </row>
    <row r="21" spans="1:9" ht="14.25">
      <c r="A21" s="1"/>
      <c r="B21" s="10" t="s">
        <v>30</v>
      </c>
      <c r="C21" s="11"/>
      <c r="D21" s="11"/>
      <c r="E21" s="11">
        <f t="shared" si="0"/>
        <v>0</v>
      </c>
      <c r="F21" s="23" t="s">
        <v>36</v>
      </c>
      <c r="G21" s="24"/>
      <c r="H21" s="24"/>
      <c r="I21" s="25"/>
    </row>
    <row r="22" spans="1:9" ht="14.25">
      <c r="A22" s="1"/>
      <c r="B22" s="12" t="s">
        <v>32</v>
      </c>
      <c r="C22" s="13"/>
      <c r="D22" s="13"/>
      <c r="E22" s="13">
        <f t="shared" si="0"/>
        <v>0</v>
      </c>
      <c r="F22" s="10" t="s">
        <v>37</v>
      </c>
      <c r="G22" s="11"/>
      <c r="H22" s="11"/>
      <c r="I22" s="11">
        <f t="shared" ref="I22:I31" si="3">G22-H22</f>
        <v>0</v>
      </c>
    </row>
    <row r="23" spans="1:9" ht="14.25">
      <c r="A23" s="1"/>
      <c r="B23" s="12" t="s">
        <v>38</v>
      </c>
      <c r="C23" s="13"/>
      <c r="D23" s="13"/>
      <c r="E23" s="13">
        <f t="shared" si="0"/>
        <v>0</v>
      </c>
      <c r="F23" s="12" t="s">
        <v>39</v>
      </c>
      <c r="G23" s="13">
        <v>593670</v>
      </c>
      <c r="H23" s="13">
        <v>804090</v>
      </c>
      <c r="I23" s="13">
        <f t="shared" si="3"/>
        <v>-210420</v>
      </c>
    </row>
    <row r="24" spans="1:9" ht="14.25">
      <c r="A24" s="1"/>
      <c r="B24" s="12" t="s">
        <v>40</v>
      </c>
      <c r="C24" s="13">
        <v>177700</v>
      </c>
      <c r="D24" s="13">
        <v>212140</v>
      </c>
      <c r="E24" s="13">
        <f t="shared" si="0"/>
        <v>-34440</v>
      </c>
      <c r="F24" s="12" t="s">
        <v>41</v>
      </c>
      <c r="G24" s="13"/>
      <c r="H24" s="13"/>
      <c r="I24" s="13">
        <f t="shared" si="3"/>
        <v>0</v>
      </c>
    </row>
    <row r="25" spans="1:9" ht="14.25">
      <c r="A25" s="1"/>
      <c r="B25" s="12" t="s">
        <v>42</v>
      </c>
      <c r="C25" s="13">
        <v>742088</v>
      </c>
      <c r="D25" s="13">
        <v>1005113</v>
      </c>
      <c r="E25" s="13">
        <f t="shared" si="0"/>
        <v>-263025</v>
      </c>
      <c r="F25" s="12" t="s">
        <v>43</v>
      </c>
      <c r="G25" s="13">
        <f>+G26+G27+G28+G29</f>
        <v>0</v>
      </c>
      <c r="H25" s="13">
        <f>+H26+H27+H28+H29</f>
        <v>0</v>
      </c>
      <c r="I25" s="13">
        <f t="shared" si="3"/>
        <v>0</v>
      </c>
    </row>
    <row r="26" spans="1:9" ht="14.25">
      <c r="A26" s="1"/>
      <c r="B26" s="12" t="s">
        <v>44</v>
      </c>
      <c r="C26" s="13">
        <v>952470</v>
      </c>
      <c r="D26" s="13">
        <v>1258848</v>
      </c>
      <c r="E26" s="13">
        <f t="shared" si="0"/>
        <v>-306378</v>
      </c>
      <c r="F26" s="12" t="s">
        <v>45</v>
      </c>
      <c r="G26" s="13"/>
      <c r="H26" s="13"/>
      <c r="I26" s="13">
        <f t="shared" si="3"/>
        <v>0</v>
      </c>
    </row>
    <row r="27" spans="1:9" ht="14.25">
      <c r="A27" s="1"/>
      <c r="B27" s="12" t="s">
        <v>46</v>
      </c>
      <c r="C27" s="13"/>
      <c r="D27" s="13"/>
      <c r="E27" s="13">
        <f t="shared" si="0"/>
        <v>0</v>
      </c>
      <c r="F27" s="12" t="s">
        <v>47</v>
      </c>
      <c r="G27" s="13"/>
      <c r="H27" s="13"/>
      <c r="I27" s="13">
        <f t="shared" si="3"/>
        <v>0</v>
      </c>
    </row>
    <row r="28" spans="1:9" ht="14.25">
      <c r="A28" s="1"/>
      <c r="B28" s="12" t="s">
        <v>48</v>
      </c>
      <c r="C28" s="13"/>
      <c r="D28" s="13"/>
      <c r="E28" s="13">
        <f t="shared" si="0"/>
        <v>0</v>
      </c>
      <c r="F28" s="12" t="s">
        <v>49</v>
      </c>
      <c r="G28" s="13"/>
      <c r="H28" s="13"/>
      <c r="I28" s="13">
        <f t="shared" si="3"/>
        <v>0</v>
      </c>
    </row>
    <row r="29" spans="1:9" ht="14.25">
      <c r="A29" s="1"/>
      <c r="B29" s="12" t="s">
        <v>50</v>
      </c>
      <c r="C29" s="13">
        <v>8629528</v>
      </c>
      <c r="D29" s="13">
        <v>7770316</v>
      </c>
      <c r="E29" s="13">
        <f t="shared" si="0"/>
        <v>859212</v>
      </c>
      <c r="F29" s="12" t="s">
        <v>51</v>
      </c>
      <c r="G29" s="13"/>
      <c r="H29" s="13"/>
      <c r="I29" s="13">
        <f t="shared" si="3"/>
        <v>0</v>
      </c>
    </row>
    <row r="30" spans="1:9" ht="14.25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>
        <v>144095397</v>
      </c>
      <c r="H30" s="13">
        <v>138078863</v>
      </c>
      <c r="I30" s="13">
        <f t="shared" si="3"/>
        <v>6016534</v>
      </c>
    </row>
    <row r="31" spans="1:9" ht="14.25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>
        <v>6016534</v>
      </c>
      <c r="H31" s="13">
        <v>-4597471</v>
      </c>
      <c r="I31" s="13">
        <f t="shared" si="3"/>
        <v>10614005</v>
      </c>
    </row>
    <row r="32" spans="1:9" ht="14.25">
      <c r="A32" s="1"/>
      <c r="B32" s="12" t="s">
        <v>56</v>
      </c>
      <c r="C32" s="13"/>
      <c r="D32" s="13"/>
      <c r="E32" s="13">
        <f t="shared" si="0"/>
        <v>0</v>
      </c>
      <c r="F32" s="12"/>
      <c r="G32" s="13"/>
      <c r="H32" s="13"/>
      <c r="I32" s="13"/>
    </row>
    <row r="33" spans="1:9" ht="14.25">
      <c r="A33" s="1"/>
      <c r="B33" s="12" t="s">
        <v>57</v>
      </c>
      <c r="C33" s="13"/>
      <c r="D33" s="13"/>
      <c r="E33" s="13">
        <f t="shared" si="0"/>
        <v>0</v>
      </c>
      <c r="F33" s="12"/>
      <c r="G33" s="13"/>
      <c r="H33" s="13"/>
      <c r="I33" s="13"/>
    </row>
    <row r="34" spans="1:9" ht="14.25">
      <c r="A34" s="1"/>
      <c r="B34" s="12" t="s">
        <v>58</v>
      </c>
      <c r="C34" s="13"/>
      <c r="D34" s="13"/>
      <c r="E34" s="13">
        <f t="shared" si="0"/>
        <v>0</v>
      </c>
      <c r="F34" s="14"/>
      <c r="G34" s="15"/>
      <c r="H34" s="15"/>
      <c r="I34" s="15"/>
    </row>
    <row r="35" spans="1:9" ht="14.25">
      <c r="A35" s="1"/>
      <c r="B35" s="12" t="s">
        <v>59</v>
      </c>
      <c r="C35" s="13"/>
      <c r="D35" s="13"/>
      <c r="E35" s="13">
        <f t="shared" si="0"/>
        <v>0</v>
      </c>
      <c r="F35" s="8" t="s">
        <v>60</v>
      </c>
      <c r="G35" s="9">
        <f>+G22 +G23 +G24 +G25 +G30</f>
        <v>144689067</v>
      </c>
      <c r="H35" s="9">
        <f>+H22 +H23 +H24 +H25 +H30</f>
        <v>138882953</v>
      </c>
      <c r="I35" s="9">
        <f t="shared" ref="I35:I36" si="4">G35-H35</f>
        <v>5806114</v>
      </c>
    </row>
    <row r="36" spans="1:9" ht="14.25">
      <c r="A36" s="1"/>
      <c r="B36" s="8" t="s">
        <v>61</v>
      </c>
      <c r="C36" s="9">
        <f>+C7 +C16</f>
        <v>160699320</v>
      </c>
      <c r="D36" s="9">
        <f>+D7 +D16</f>
        <v>152778329</v>
      </c>
      <c r="E36" s="9">
        <f t="shared" si="0"/>
        <v>7920991</v>
      </c>
      <c r="F36" s="16" t="s">
        <v>62</v>
      </c>
      <c r="G36" s="17">
        <f>+G20 +G35</f>
        <v>160699320</v>
      </c>
      <c r="H36" s="17">
        <f>+H20 +H35</f>
        <v>152778329</v>
      </c>
      <c r="I36" s="17">
        <f t="shared" si="4"/>
        <v>7920991</v>
      </c>
    </row>
  </sheetData>
  <mergeCells count="5">
    <mergeCell ref="B2:I2"/>
    <mergeCell ref="B3:I3"/>
    <mergeCell ref="B5:E5"/>
    <mergeCell ref="F5:I5"/>
    <mergeCell ref="F21:I21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81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82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83</v>
      </c>
    </row>
    <row r="5" spans="1:9" ht="14.25">
      <c r="A5" s="1"/>
      <c r="B5" s="20" t="s">
        <v>84</v>
      </c>
      <c r="C5" s="21"/>
      <c r="D5" s="21"/>
      <c r="E5" s="22"/>
      <c r="F5" s="20" t="s">
        <v>85</v>
      </c>
      <c r="G5" s="21"/>
      <c r="H5" s="21"/>
      <c r="I5" s="22"/>
    </row>
    <row r="6" spans="1:9" ht="14.25">
      <c r="A6" s="1"/>
      <c r="B6" s="6"/>
      <c r="C6" s="6" t="s">
        <v>7</v>
      </c>
      <c r="D6" s="6" t="s">
        <v>8</v>
      </c>
      <c r="E6" s="6" t="s">
        <v>9</v>
      </c>
      <c r="F6" s="7"/>
      <c r="G6" s="6" t="s">
        <v>7</v>
      </c>
      <c r="H6" s="6" t="s">
        <v>8</v>
      </c>
      <c r="I6" s="6" t="s">
        <v>9</v>
      </c>
    </row>
    <row r="7" spans="1:9" ht="14.25">
      <c r="A7" s="1"/>
      <c r="B7" s="8" t="s">
        <v>10</v>
      </c>
      <c r="C7" s="9">
        <f>+C8+C9+C10+C11+C12+C13+C14+C15</f>
        <v>52469618</v>
      </c>
      <c r="D7" s="9">
        <f>+D8+D9+D10+D11+D12+D13+D14+D15</f>
        <v>25586792</v>
      </c>
      <c r="E7" s="9">
        <f>C7-D7</f>
        <v>26882826</v>
      </c>
      <c r="F7" s="8" t="s">
        <v>11</v>
      </c>
      <c r="G7" s="9">
        <f>+G8+G9+G10+G11+G12+G13</f>
        <v>27672433</v>
      </c>
      <c r="H7" s="9">
        <f>+H8+H9+H10+H11+H12+H13</f>
        <v>27042818</v>
      </c>
      <c r="I7" s="9">
        <f>G7-H7</f>
        <v>629615</v>
      </c>
    </row>
    <row r="8" spans="1:9" ht="14.25">
      <c r="A8" s="1"/>
      <c r="B8" s="10" t="s">
        <v>12</v>
      </c>
      <c r="C8" s="11">
        <v>27041180</v>
      </c>
      <c r="D8" s="11">
        <v>3249107</v>
      </c>
      <c r="E8" s="11">
        <f t="shared" ref="E8:E36" si="0">C8-D8</f>
        <v>23792073</v>
      </c>
      <c r="F8" s="12" t="s">
        <v>13</v>
      </c>
      <c r="G8" s="13">
        <v>4027394</v>
      </c>
      <c r="H8" s="13">
        <v>3544771</v>
      </c>
      <c r="I8" s="13">
        <f t="shared" ref="I8:I13" si="1">G8-H8</f>
        <v>482623</v>
      </c>
    </row>
    <row r="9" spans="1:9" ht="14.25">
      <c r="A9" s="1"/>
      <c r="B9" s="12" t="s">
        <v>14</v>
      </c>
      <c r="C9" s="13">
        <v>25428438</v>
      </c>
      <c r="D9" s="13">
        <v>22059925</v>
      </c>
      <c r="E9" s="13">
        <f t="shared" si="0"/>
        <v>3368513</v>
      </c>
      <c r="F9" s="12" t="s">
        <v>15</v>
      </c>
      <c r="G9" s="13">
        <v>13730637</v>
      </c>
      <c r="H9" s="13">
        <v>13730637</v>
      </c>
      <c r="I9" s="13">
        <f t="shared" si="1"/>
        <v>0</v>
      </c>
    </row>
    <row r="10" spans="1:9" ht="14.25">
      <c r="A10" s="1"/>
      <c r="B10" s="12" t="s">
        <v>16</v>
      </c>
      <c r="C10" s="13"/>
      <c r="D10" s="13"/>
      <c r="E10" s="13">
        <f t="shared" si="0"/>
        <v>0</v>
      </c>
      <c r="F10" s="12" t="s">
        <v>17</v>
      </c>
      <c r="G10" s="13">
        <v>1115856</v>
      </c>
      <c r="H10" s="13">
        <v>1115856</v>
      </c>
      <c r="I10" s="13">
        <f t="shared" si="1"/>
        <v>0</v>
      </c>
    </row>
    <row r="11" spans="1:9" ht="14.25">
      <c r="A11" s="1"/>
      <c r="B11" s="12" t="s">
        <v>18</v>
      </c>
      <c r="C11" s="13"/>
      <c r="D11" s="13"/>
      <c r="E11" s="13">
        <f t="shared" si="0"/>
        <v>0</v>
      </c>
      <c r="F11" s="12" t="s">
        <v>19</v>
      </c>
      <c r="G11" s="13">
        <v>1028029</v>
      </c>
      <c r="H11" s="13">
        <v>965979</v>
      </c>
      <c r="I11" s="13">
        <f t="shared" si="1"/>
        <v>62050</v>
      </c>
    </row>
    <row r="12" spans="1:9" ht="14.25">
      <c r="A12" s="1"/>
      <c r="B12" s="12" t="s">
        <v>20</v>
      </c>
      <c r="C12" s="13"/>
      <c r="D12" s="13"/>
      <c r="E12" s="13">
        <f t="shared" si="0"/>
        <v>0</v>
      </c>
      <c r="F12" s="12" t="s">
        <v>21</v>
      </c>
      <c r="G12" s="13"/>
      <c r="H12" s="13"/>
      <c r="I12" s="13">
        <f t="shared" si="1"/>
        <v>0</v>
      </c>
    </row>
    <row r="13" spans="1:9" ht="14.25">
      <c r="A13" s="1"/>
      <c r="B13" s="12" t="s">
        <v>22</v>
      </c>
      <c r="C13" s="13"/>
      <c r="D13" s="13">
        <v>277760</v>
      </c>
      <c r="E13" s="13">
        <f t="shared" si="0"/>
        <v>-277760</v>
      </c>
      <c r="F13" s="12" t="s">
        <v>23</v>
      </c>
      <c r="G13" s="13">
        <v>7770517</v>
      </c>
      <c r="H13" s="13">
        <v>7685575</v>
      </c>
      <c r="I13" s="13">
        <f t="shared" si="1"/>
        <v>84942</v>
      </c>
    </row>
    <row r="14" spans="1:9" ht="14.25">
      <c r="A14" s="1"/>
      <c r="B14" s="12" t="s">
        <v>24</v>
      </c>
      <c r="C14" s="13"/>
      <c r="D14" s="13"/>
      <c r="E14" s="13">
        <f t="shared" si="0"/>
        <v>0</v>
      </c>
      <c r="F14" s="12"/>
      <c r="G14" s="13"/>
      <c r="H14" s="13"/>
      <c r="I14" s="13"/>
    </row>
    <row r="15" spans="1:9" ht="14.25">
      <c r="A15" s="1"/>
      <c r="B15" s="12" t="s">
        <v>25</v>
      </c>
      <c r="C15" s="13"/>
      <c r="D15" s="13"/>
      <c r="E15" s="13">
        <f t="shared" si="0"/>
        <v>0</v>
      </c>
      <c r="F15" s="12"/>
      <c r="G15" s="13"/>
      <c r="H15" s="13"/>
      <c r="I15" s="13"/>
    </row>
    <row r="16" spans="1:9" ht="14.25">
      <c r="A16" s="1"/>
      <c r="B16" s="8" t="s">
        <v>26</v>
      </c>
      <c r="C16" s="9">
        <f>+C17 +C20</f>
        <v>506475632</v>
      </c>
      <c r="D16" s="9">
        <f>+D17 +D20</f>
        <v>525125039</v>
      </c>
      <c r="E16" s="9">
        <f t="shared" si="0"/>
        <v>-18649407</v>
      </c>
      <c r="F16" s="8" t="s">
        <v>27</v>
      </c>
      <c r="G16" s="9">
        <f>+G17+G18+G19</f>
        <v>265572625</v>
      </c>
      <c r="H16" s="9">
        <f>+H17+H18+H19</f>
        <v>278992782</v>
      </c>
      <c r="I16" s="9">
        <f t="shared" ref="I16:I20" si="2">G16-H16</f>
        <v>-13420157</v>
      </c>
    </row>
    <row r="17" spans="1:9" ht="14.25">
      <c r="A17" s="1"/>
      <c r="B17" s="8" t="s">
        <v>28</v>
      </c>
      <c r="C17" s="9">
        <f>+C18+C19</f>
        <v>459100164</v>
      </c>
      <c r="D17" s="9">
        <f>+D18+D19</f>
        <v>476159812</v>
      </c>
      <c r="E17" s="9">
        <f t="shared" si="0"/>
        <v>-17059648</v>
      </c>
      <c r="F17" s="10" t="s">
        <v>29</v>
      </c>
      <c r="G17" s="11">
        <v>248755287</v>
      </c>
      <c r="H17" s="11">
        <v>262485924</v>
      </c>
      <c r="I17" s="11">
        <f t="shared" si="2"/>
        <v>-13730637</v>
      </c>
    </row>
    <row r="18" spans="1:9" ht="14.25">
      <c r="A18" s="1"/>
      <c r="B18" s="10" t="s">
        <v>30</v>
      </c>
      <c r="C18" s="11">
        <v>56653768</v>
      </c>
      <c r="D18" s="11">
        <v>56653768</v>
      </c>
      <c r="E18" s="11">
        <f t="shared" si="0"/>
        <v>0</v>
      </c>
      <c r="F18" s="12" t="s">
        <v>31</v>
      </c>
      <c r="G18" s="13">
        <v>2510676</v>
      </c>
      <c r="H18" s="13">
        <v>3626532</v>
      </c>
      <c r="I18" s="13">
        <f t="shared" si="2"/>
        <v>-1115856</v>
      </c>
    </row>
    <row r="19" spans="1:9" ht="14.25">
      <c r="A19" s="1"/>
      <c r="B19" s="12" t="s">
        <v>32</v>
      </c>
      <c r="C19" s="13">
        <v>402446396</v>
      </c>
      <c r="D19" s="13">
        <v>419506044</v>
      </c>
      <c r="E19" s="13">
        <f t="shared" si="0"/>
        <v>-17059648</v>
      </c>
      <c r="F19" s="12" t="s">
        <v>33</v>
      </c>
      <c r="G19" s="13">
        <v>14306662</v>
      </c>
      <c r="H19" s="13">
        <v>12880326</v>
      </c>
      <c r="I19" s="13">
        <f t="shared" si="2"/>
        <v>1426336</v>
      </c>
    </row>
    <row r="20" spans="1:9" ht="14.25">
      <c r="A20" s="1"/>
      <c r="B20" s="8" t="s">
        <v>34</v>
      </c>
      <c r="C20" s="9">
        <f>+C21+C22+C23+C24+C25+C26+C27+C28+C29+C30+C31+C32+C33+C34+C35</f>
        <v>47375468</v>
      </c>
      <c r="D20" s="9">
        <f>+D21+D22+D23+D24+D25+D26+D27+D28+D29+D30+D31+D32+D33+D34+D35</f>
        <v>48965227</v>
      </c>
      <c r="E20" s="9">
        <f t="shared" si="0"/>
        <v>-1589759</v>
      </c>
      <c r="F20" s="8" t="s">
        <v>35</v>
      </c>
      <c r="G20" s="9">
        <f>+G7 +G16</f>
        <v>293245058</v>
      </c>
      <c r="H20" s="9">
        <f>+H7 +H16</f>
        <v>306035600</v>
      </c>
      <c r="I20" s="9">
        <f t="shared" si="2"/>
        <v>-12790542</v>
      </c>
    </row>
    <row r="21" spans="1:9" ht="14.25">
      <c r="A21" s="1"/>
      <c r="B21" s="10" t="s">
        <v>30</v>
      </c>
      <c r="C21" s="11"/>
      <c r="D21" s="11"/>
      <c r="E21" s="11">
        <f t="shared" si="0"/>
        <v>0</v>
      </c>
      <c r="F21" s="23" t="s">
        <v>36</v>
      </c>
      <c r="G21" s="24"/>
      <c r="H21" s="24"/>
      <c r="I21" s="25"/>
    </row>
    <row r="22" spans="1:9" ht="14.25">
      <c r="A22" s="1"/>
      <c r="B22" s="12" t="s">
        <v>32</v>
      </c>
      <c r="C22" s="13"/>
      <c r="D22" s="13"/>
      <c r="E22" s="13">
        <f t="shared" si="0"/>
        <v>0</v>
      </c>
      <c r="F22" s="10" t="s">
        <v>37</v>
      </c>
      <c r="G22" s="11"/>
      <c r="H22" s="11"/>
      <c r="I22" s="11">
        <f t="shared" ref="I22:I31" si="3">G22-H22</f>
        <v>0</v>
      </c>
    </row>
    <row r="23" spans="1:9" ht="14.25">
      <c r="A23" s="1"/>
      <c r="B23" s="12" t="s">
        <v>38</v>
      </c>
      <c r="C23" s="13">
        <v>27137034</v>
      </c>
      <c r="D23" s="13">
        <v>29559960</v>
      </c>
      <c r="E23" s="13">
        <f t="shared" si="0"/>
        <v>-2422926</v>
      </c>
      <c r="F23" s="12" t="s">
        <v>39</v>
      </c>
      <c r="G23" s="13"/>
      <c r="H23" s="13"/>
      <c r="I23" s="13">
        <f t="shared" si="3"/>
        <v>0</v>
      </c>
    </row>
    <row r="24" spans="1:9" ht="14.25">
      <c r="A24" s="1"/>
      <c r="B24" s="12" t="s">
        <v>40</v>
      </c>
      <c r="C24" s="13"/>
      <c r="D24" s="13"/>
      <c r="E24" s="13">
        <f t="shared" si="0"/>
        <v>0</v>
      </c>
      <c r="F24" s="12" t="s">
        <v>41</v>
      </c>
      <c r="G24" s="13"/>
      <c r="H24" s="13"/>
      <c r="I24" s="13">
        <f t="shared" si="3"/>
        <v>0</v>
      </c>
    </row>
    <row r="25" spans="1:9" ht="14.25">
      <c r="A25" s="1"/>
      <c r="B25" s="12" t="s">
        <v>42</v>
      </c>
      <c r="C25" s="13">
        <v>1</v>
      </c>
      <c r="D25" s="13">
        <v>2</v>
      </c>
      <c r="E25" s="13">
        <f t="shared" si="0"/>
        <v>-1</v>
      </c>
      <c r="F25" s="12" t="s">
        <v>43</v>
      </c>
      <c r="G25" s="13">
        <f>+G26+G27+G28+G29</f>
        <v>0</v>
      </c>
      <c r="H25" s="13">
        <f>+H26+H27+H28+H29</f>
        <v>0</v>
      </c>
      <c r="I25" s="13">
        <f t="shared" si="3"/>
        <v>0</v>
      </c>
    </row>
    <row r="26" spans="1:9" ht="14.25">
      <c r="A26" s="1"/>
      <c r="B26" s="12" t="s">
        <v>44</v>
      </c>
      <c r="C26" s="13">
        <v>1481209</v>
      </c>
      <c r="D26" s="13">
        <v>893036</v>
      </c>
      <c r="E26" s="13">
        <f t="shared" si="0"/>
        <v>588173</v>
      </c>
      <c r="F26" s="12" t="s">
        <v>45</v>
      </c>
      <c r="G26" s="13"/>
      <c r="H26" s="13"/>
      <c r="I26" s="13">
        <f t="shared" si="3"/>
        <v>0</v>
      </c>
    </row>
    <row r="27" spans="1:9" ht="14.25">
      <c r="A27" s="1"/>
      <c r="B27" s="12" t="s">
        <v>46</v>
      </c>
      <c r="C27" s="13">
        <v>3626532</v>
      </c>
      <c r="D27" s="13">
        <v>4742388</v>
      </c>
      <c r="E27" s="13">
        <f t="shared" si="0"/>
        <v>-1115856</v>
      </c>
      <c r="F27" s="12" t="s">
        <v>47</v>
      </c>
      <c r="G27" s="13"/>
      <c r="H27" s="13"/>
      <c r="I27" s="13">
        <f t="shared" si="3"/>
        <v>0</v>
      </c>
    </row>
    <row r="28" spans="1:9" ht="14.25">
      <c r="A28" s="1"/>
      <c r="B28" s="12" t="s">
        <v>48</v>
      </c>
      <c r="C28" s="13">
        <v>824030</v>
      </c>
      <c r="D28" s="13">
        <v>889515</v>
      </c>
      <c r="E28" s="13">
        <f t="shared" si="0"/>
        <v>-65485</v>
      </c>
      <c r="F28" s="12" t="s">
        <v>49</v>
      </c>
      <c r="G28" s="13"/>
      <c r="H28" s="13"/>
      <c r="I28" s="13">
        <f t="shared" si="3"/>
        <v>0</v>
      </c>
    </row>
    <row r="29" spans="1:9" ht="14.25">
      <c r="A29" s="1"/>
      <c r="B29" s="12" t="s">
        <v>50</v>
      </c>
      <c r="C29" s="13">
        <v>14306662</v>
      </c>
      <c r="D29" s="13">
        <v>12880326</v>
      </c>
      <c r="E29" s="13">
        <f t="shared" si="0"/>
        <v>1426336</v>
      </c>
      <c r="F29" s="12" t="s">
        <v>51</v>
      </c>
      <c r="G29" s="13"/>
      <c r="H29" s="13"/>
      <c r="I29" s="13">
        <f t="shared" si="3"/>
        <v>0</v>
      </c>
    </row>
    <row r="30" spans="1:9" ht="14.25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>
        <v>265700192</v>
      </c>
      <c r="H30" s="13">
        <v>244676231</v>
      </c>
      <c r="I30" s="13">
        <f t="shared" si="3"/>
        <v>21023961</v>
      </c>
    </row>
    <row r="31" spans="1:9" ht="14.25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>
        <v>21023961</v>
      </c>
      <c r="H31" s="13">
        <v>244676231</v>
      </c>
      <c r="I31" s="13">
        <f t="shared" si="3"/>
        <v>-223652270</v>
      </c>
    </row>
    <row r="32" spans="1:9" ht="14.25">
      <c r="A32" s="1"/>
      <c r="B32" s="12" t="s">
        <v>56</v>
      </c>
      <c r="C32" s="13"/>
      <c r="D32" s="13"/>
      <c r="E32" s="13">
        <f t="shared" si="0"/>
        <v>0</v>
      </c>
      <c r="F32" s="12"/>
      <c r="G32" s="13"/>
      <c r="H32" s="13"/>
      <c r="I32" s="13"/>
    </row>
    <row r="33" spans="1:9" ht="14.25">
      <c r="A33" s="1"/>
      <c r="B33" s="12" t="s">
        <v>57</v>
      </c>
      <c r="C33" s="13"/>
      <c r="D33" s="13"/>
      <c r="E33" s="13">
        <f t="shared" si="0"/>
        <v>0</v>
      </c>
      <c r="F33" s="12"/>
      <c r="G33" s="13"/>
      <c r="H33" s="13"/>
      <c r="I33" s="13"/>
    </row>
    <row r="34" spans="1:9" ht="14.25">
      <c r="A34" s="1"/>
      <c r="B34" s="12" t="s">
        <v>58</v>
      </c>
      <c r="C34" s="13"/>
      <c r="D34" s="13"/>
      <c r="E34" s="13">
        <f t="shared" si="0"/>
        <v>0</v>
      </c>
      <c r="F34" s="14"/>
      <c r="G34" s="15"/>
      <c r="H34" s="15"/>
      <c r="I34" s="15"/>
    </row>
    <row r="35" spans="1:9" ht="14.25">
      <c r="A35" s="1"/>
      <c r="B35" s="12" t="s">
        <v>59</v>
      </c>
      <c r="C35" s="13"/>
      <c r="D35" s="13"/>
      <c r="E35" s="13">
        <f t="shared" si="0"/>
        <v>0</v>
      </c>
      <c r="F35" s="8" t="s">
        <v>60</v>
      </c>
      <c r="G35" s="9">
        <f>+G22 +G23 +G24 +G25 +G30</f>
        <v>265700192</v>
      </c>
      <c r="H35" s="9">
        <f>+H22 +H23 +H24 +H25 +H30</f>
        <v>244676231</v>
      </c>
      <c r="I35" s="9">
        <f t="shared" ref="I35:I36" si="4">G35-H35</f>
        <v>21023961</v>
      </c>
    </row>
    <row r="36" spans="1:9" ht="14.25">
      <c r="A36" s="1"/>
      <c r="B36" s="8" t="s">
        <v>61</v>
      </c>
      <c r="C36" s="9">
        <f>+C7 +C16</f>
        <v>558945250</v>
      </c>
      <c r="D36" s="9">
        <f>+D7 +D16</f>
        <v>550711831</v>
      </c>
      <c r="E36" s="9">
        <f t="shared" si="0"/>
        <v>8233419</v>
      </c>
      <c r="F36" s="16" t="s">
        <v>62</v>
      </c>
      <c r="G36" s="17">
        <f>+G20 +G35</f>
        <v>558945250</v>
      </c>
      <c r="H36" s="17">
        <f>+H20 +H35</f>
        <v>550711831</v>
      </c>
      <c r="I36" s="17">
        <f t="shared" si="4"/>
        <v>8233419</v>
      </c>
    </row>
  </sheetData>
  <mergeCells count="5">
    <mergeCell ref="B2:I2"/>
    <mergeCell ref="B3:I3"/>
    <mergeCell ref="B5:E5"/>
    <mergeCell ref="F5:I5"/>
    <mergeCell ref="F21:I21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本部</vt:lpstr>
      <vt:lpstr>かしわ荘</vt:lpstr>
      <vt:lpstr>緑ヶ丘育成園</vt:lpstr>
      <vt:lpstr>栃の葉荘</vt:lpstr>
      <vt:lpstr>みどり</vt:lpstr>
      <vt:lpstr>よこまち</vt:lpstr>
      <vt:lpstr>小俣宿・らふ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OHTA-03</dc:creator>
  <cp:lastModifiedBy>OHTA-03</cp:lastModifiedBy>
  <dcterms:created xsi:type="dcterms:W3CDTF">2019-08-26T00:49:05Z</dcterms:created>
  <dcterms:modified xsi:type="dcterms:W3CDTF">2019-08-26T01:04:13Z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