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H63" i="1"/>
  <c r="G63" i="1"/>
  <c r="D63" i="1"/>
  <c r="C63" i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K56" i="1"/>
  <c r="I56" i="1"/>
  <c r="I63" i="1" s="1"/>
  <c r="H56" i="1"/>
  <c r="G56" i="1"/>
  <c r="F56" i="1"/>
  <c r="F63" i="1" s="1"/>
  <c r="E56" i="1"/>
  <c r="J56" i="1" s="1"/>
  <c r="L56" i="1" s="1"/>
  <c r="D56" i="1"/>
  <c r="C56" i="1"/>
  <c r="J55" i="1"/>
  <c r="L55" i="1" s="1"/>
  <c r="J54" i="1"/>
  <c r="L54" i="1" s="1"/>
  <c r="J53" i="1"/>
  <c r="L53" i="1" s="1"/>
  <c r="J50" i="1"/>
  <c r="L50" i="1" s="1"/>
  <c r="J49" i="1"/>
  <c r="L49" i="1" s="1"/>
  <c r="J48" i="1"/>
  <c r="L48" i="1" s="1"/>
  <c r="K47" i="1"/>
  <c r="I47" i="1"/>
  <c r="I51" i="1" s="1"/>
  <c r="I64" i="1" s="1"/>
  <c r="H47" i="1"/>
  <c r="G47" i="1"/>
  <c r="F47" i="1"/>
  <c r="F51" i="1" s="1"/>
  <c r="E47" i="1"/>
  <c r="E51" i="1" s="1"/>
  <c r="D47" i="1"/>
  <c r="C47" i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K40" i="1"/>
  <c r="K51" i="1" s="1"/>
  <c r="K64" i="1" s="1"/>
  <c r="I40" i="1"/>
  <c r="H40" i="1"/>
  <c r="H51" i="1" s="1"/>
  <c r="H64" i="1" s="1"/>
  <c r="G40" i="1"/>
  <c r="G51" i="1" s="1"/>
  <c r="G64" i="1" s="1"/>
  <c r="F40" i="1"/>
  <c r="E40" i="1"/>
  <c r="D40" i="1"/>
  <c r="D51" i="1" s="1"/>
  <c r="D64" i="1" s="1"/>
  <c r="C40" i="1"/>
  <c r="J40" i="1" s="1"/>
  <c r="L40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K22" i="1"/>
  <c r="I22" i="1"/>
  <c r="H22" i="1"/>
  <c r="G22" i="1"/>
  <c r="F22" i="1"/>
  <c r="F18" i="1" s="1"/>
  <c r="F38" i="1" s="1"/>
  <c r="E22" i="1"/>
  <c r="J22" i="1" s="1"/>
  <c r="L22" i="1" s="1"/>
  <c r="D22" i="1"/>
  <c r="C22" i="1"/>
  <c r="J21" i="1"/>
  <c r="L21" i="1" s="1"/>
  <c r="J20" i="1"/>
  <c r="L20" i="1" s="1"/>
  <c r="K19" i="1"/>
  <c r="K18" i="1" s="1"/>
  <c r="I19" i="1"/>
  <c r="H19" i="1"/>
  <c r="H18" i="1" s="1"/>
  <c r="G19" i="1"/>
  <c r="G18" i="1" s="1"/>
  <c r="F19" i="1"/>
  <c r="E19" i="1"/>
  <c r="D19" i="1"/>
  <c r="D18" i="1" s="1"/>
  <c r="C19" i="1"/>
  <c r="J19" i="1" s="1"/>
  <c r="L19" i="1" s="1"/>
  <c r="I18" i="1"/>
  <c r="I38" i="1" s="1"/>
  <c r="E18" i="1"/>
  <c r="E3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K9" i="1"/>
  <c r="K38" i="1" s="1"/>
  <c r="I9" i="1"/>
  <c r="H9" i="1"/>
  <c r="H38" i="1" s="1"/>
  <c r="G9" i="1"/>
  <c r="F9" i="1"/>
  <c r="E9" i="1"/>
  <c r="D9" i="1"/>
  <c r="D38" i="1" s="1"/>
  <c r="C9" i="1"/>
  <c r="J9" i="1" s="1"/>
  <c r="L9" i="1" s="1"/>
  <c r="G38" i="1" l="1"/>
  <c r="F64" i="1"/>
  <c r="J47" i="1"/>
  <c r="L47" i="1" s="1"/>
  <c r="C51" i="1"/>
  <c r="E63" i="1"/>
  <c r="E64" i="1" s="1"/>
  <c r="C18" i="1"/>
  <c r="J18" i="1" s="1"/>
  <c r="L18" i="1" s="1"/>
  <c r="J63" i="1" l="1"/>
  <c r="L63" i="1" s="1"/>
  <c r="C64" i="1"/>
  <c r="J64" i="1" s="1"/>
  <c r="L64" i="1" s="1"/>
  <c r="J51" i="1"/>
  <c r="L51" i="1" s="1"/>
  <c r="C38" i="1"/>
  <c r="J38" i="1" s="1"/>
  <c r="L38" i="1" s="1"/>
</calcChain>
</file>

<file path=xl/sharedStrings.xml><?xml version="1.0" encoding="utf-8"?>
<sst xmlns="http://schemas.openxmlformats.org/spreadsheetml/2006/main" count="72" uniqueCount="70">
  <si>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</si>
  <si>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</si>
  <si>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平成31年3月31日現在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</si>
  <si>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</si>
  <si>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</si>
  <si>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本部</t>
    <phoneticPr fontId="2"/>
  </si>
  <si>
    <t>かしわ荘</t>
    <phoneticPr fontId="2"/>
  </si>
  <si>
    <t>緑ヶ丘育成園</t>
    <phoneticPr fontId="2"/>
  </si>
  <si>
    <t>栃の葉荘</t>
    <phoneticPr fontId="2"/>
  </si>
  <si>
    <t>みどり</t>
    <phoneticPr fontId="2"/>
  </si>
  <si>
    <t>よこまち</t>
    <phoneticPr fontId="2"/>
  </si>
  <si>
    <t>小俣宿・らふ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</si>
  <si>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</si>
  <si>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</si>
  <si>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</si>
  <si>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</si>
  <si>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</si>
  <si>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</si>
  <si>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事業未収金</t>
  </si>
  <si>
    <t>　未収金</t>
  </si>
  <si>
    <t>　立替金</t>
  </si>
  <si>
    <t>　前払金</t>
  </si>
  <si>
    <t>　前払費用</t>
  </si>
  <si>
    <t>　１年基準前払費用</t>
  </si>
  <si>
    <t>　仮払金</t>
  </si>
  <si>
    <t>固定資産</t>
  </si>
  <si>
    <t>基本財産</t>
  </si>
  <si>
    <t>　土地</t>
  </si>
  <si>
    <t>　建物</t>
  </si>
  <si>
    <t>その他の固定資産</t>
  </si>
  <si>
    <t>　構築物</t>
  </si>
  <si>
    <t>　機械及び装置</t>
  </si>
  <si>
    <t>　車輌運搬具</t>
  </si>
  <si>
    <t>　器具及び備品</t>
  </si>
  <si>
    <t>　有形リース資産</t>
  </si>
  <si>
    <t>　権利</t>
  </si>
  <si>
    <t>　退職給付引当資産</t>
  </si>
  <si>
    <t>　その他の積立資産</t>
  </si>
  <si>
    <t>　長期前払費用</t>
  </si>
  <si>
    <t>　移行時特別積立資産</t>
  </si>
  <si>
    <t>　人件費積立資産</t>
  </si>
  <si>
    <t>　修繕積立資産</t>
  </si>
  <si>
    <t>　施設整備積立資産</t>
  </si>
  <si>
    <t>資産の部合計</t>
  </si>
  <si>
    <t>負債の部</t>
  </si>
  <si>
    <t>流動負債</t>
  </si>
  <si>
    <t>　事業未払金</t>
  </si>
  <si>
    <t>　１年以内返済予定設備資金借入金</t>
  </si>
  <si>
    <t>　１年以内返済予定リース債務</t>
  </si>
  <si>
    <t>　職員預り金</t>
  </si>
  <si>
    <t>　仮受金</t>
  </si>
  <si>
    <t>　賞与引当金</t>
  </si>
  <si>
    <t>固定負債</t>
  </si>
  <si>
    <t>　設備資金借入金</t>
  </si>
  <si>
    <t>　リース債務</t>
  </si>
  <si>
    <t>　退職給付引当金</t>
  </si>
  <si>
    <t>負債の部合計</t>
  </si>
  <si>
    <t>純資産の部</t>
  </si>
  <si>
    <t>基本金</t>
  </si>
  <si>
    <t>国庫補助金等特別積立金</t>
  </si>
  <si>
    <t>その他の積立金</t>
  </si>
  <si>
    <t>積立金</t>
  </si>
  <si>
    <t>　移行時特別積立金</t>
  </si>
  <si>
    <t>　人件費積立金</t>
  </si>
  <si>
    <t>　修繕積立金</t>
  </si>
  <si>
    <t>　施設整備積立金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</si>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</sst>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2" xfId="2" applyNumberFormat="1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NumberFormat="1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NumberFormat="1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showGridLines="0" tabSelected="1" workbookViewId="0"/>
  </sheetViews>
  <sheetFormatPr defaultRowHeight="13.5"/>
  <cols>
    <col min="1" max="1" width="2.875" customWidth="1"/>
    <col min="2" max="2" width="44.375" customWidth="1"/>
    <col min="3" max="12" width="20.75" customWidth="1"/>
  </cols>
  <sheetData>
    <row r="1" spans="2:12" ht="14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21">
      <c r="B2" s="2"/>
      <c r="C2" s="2"/>
      <c r="D2" s="2"/>
      <c r="E2" s="2"/>
      <c r="F2" s="2"/>
      <c r="G2" s="2"/>
      <c r="H2" s="2"/>
      <c r="I2" s="2"/>
      <c r="J2" s="1"/>
      <c r="K2" s="3"/>
      <c r="L2" s="3" t="s">
        <v>0</v>
      </c>
    </row>
    <row r="3" spans="2:12" ht="21"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4.25">
      <c r="B4" s="4"/>
      <c r="C4" s="4"/>
      <c r="D4" s="4"/>
      <c r="E4" s="4"/>
      <c r="F4" s="4"/>
      <c r="G4" s="4"/>
      <c r="H4" s="4"/>
      <c r="I4" s="4"/>
      <c r="J4" s="4"/>
      <c r="K4" s="1"/>
      <c r="L4" s="1"/>
    </row>
    <row r="5" spans="2:12" ht="2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15.75">
      <c r="B6" s="5"/>
      <c r="C6" s="5"/>
      <c r="D6" s="5"/>
      <c r="E6" s="5"/>
      <c r="F6" s="5"/>
      <c r="G6" s="5"/>
      <c r="H6" s="5"/>
      <c r="I6" s="5"/>
      <c r="J6" s="1"/>
      <c r="K6" s="1"/>
      <c r="L6" s="5" t="s">
        <v>3</v>
      </c>
    </row>
    <row r="7" spans="2:12" ht="14.25">
      <c r="B7" s="6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6" t="s">
        <v>12</v>
      </c>
      <c r="K7" s="6" t="s">
        <v>13</v>
      </c>
      <c r="L7" s="6" t="s">
        <v>14</v>
      </c>
    </row>
    <row r="8" spans="2:12" ht="14.25">
      <c r="B8" s="8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ht="14.25">
      <c r="B9" s="10" t="s">
        <v>16</v>
      </c>
      <c r="C9" s="11">
        <f t="shared" ref="C9:I9" si="0">+C10+C11+C12+C13+C14+C15+C16+C17</f>
        <v>132278363</v>
      </c>
      <c r="D9" s="11">
        <f t="shared" si="0"/>
        <v>444442432</v>
      </c>
      <c r="E9" s="11">
        <f t="shared" si="0"/>
        <v>570792766</v>
      </c>
      <c r="F9" s="11">
        <f t="shared" si="0"/>
        <v>171065147</v>
      </c>
      <c r="G9" s="11">
        <f t="shared" si="0"/>
        <v>39704109</v>
      </c>
      <c r="H9" s="11">
        <f t="shared" si="0"/>
        <v>25813862</v>
      </c>
      <c r="I9" s="11">
        <f t="shared" si="0"/>
        <v>52469618</v>
      </c>
      <c r="J9" s="11">
        <f t="shared" ref="J9:J64" si="1">+C9+D9+E9+F9+G9+H9+I9</f>
        <v>1436566297</v>
      </c>
      <c r="K9" s="11">
        <f>+K10+K11+K12+K13+K14+K15+K16+K17</f>
        <v>0</v>
      </c>
      <c r="L9" s="11">
        <f t="shared" ref="L9:L64" si="2">J9-ABS(K9)</f>
        <v>1436566297</v>
      </c>
    </row>
    <row r="10" spans="2:12" ht="14.25">
      <c r="B10" s="12" t="s">
        <v>17</v>
      </c>
      <c r="C10" s="13">
        <v>132027473</v>
      </c>
      <c r="D10" s="13">
        <v>332037865</v>
      </c>
      <c r="E10" s="13">
        <v>427904041</v>
      </c>
      <c r="F10" s="13">
        <v>112379911</v>
      </c>
      <c r="G10" s="13">
        <v>35009306</v>
      </c>
      <c r="H10" s="13">
        <v>15291795</v>
      </c>
      <c r="I10" s="13">
        <v>27041180</v>
      </c>
      <c r="J10" s="13">
        <f t="shared" si="1"/>
        <v>1081691571</v>
      </c>
      <c r="K10" s="13"/>
      <c r="L10" s="13">
        <f t="shared" si="2"/>
        <v>1081691571</v>
      </c>
    </row>
    <row r="11" spans="2:12" ht="14.25">
      <c r="B11" s="14" t="s">
        <v>18</v>
      </c>
      <c r="C11" s="15"/>
      <c r="D11" s="15">
        <v>108266259</v>
      </c>
      <c r="E11" s="15">
        <v>142211733</v>
      </c>
      <c r="F11" s="15">
        <v>57038587</v>
      </c>
      <c r="G11" s="15">
        <v>3629840</v>
      </c>
      <c r="H11" s="15">
        <v>10272777</v>
      </c>
      <c r="I11" s="15">
        <v>25428438</v>
      </c>
      <c r="J11" s="15">
        <f t="shared" si="1"/>
        <v>346847634</v>
      </c>
      <c r="K11" s="15"/>
      <c r="L11" s="15">
        <f t="shared" si="2"/>
        <v>346847634</v>
      </c>
    </row>
    <row r="12" spans="2:12" ht="14.25">
      <c r="B12" s="14" t="s">
        <v>19</v>
      </c>
      <c r="C12" s="15">
        <v>250890</v>
      </c>
      <c r="D12" s="15"/>
      <c r="E12" s="15"/>
      <c r="F12" s="15"/>
      <c r="G12" s="15"/>
      <c r="H12" s="15"/>
      <c r="I12" s="15"/>
      <c r="J12" s="15">
        <f t="shared" si="1"/>
        <v>250890</v>
      </c>
      <c r="K12" s="15"/>
      <c r="L12" s="15">
        <f t="shared" si="2"/>
        <v>250890</v>
      </c>
    </row>
    <row r="13" spans="2:12" ht="14.25">
      <c r="B13" s="14" t="s">
        <v>20</v>
      </c>
      <c r="C13" s="15"/>
      <c r="D13" s="15">
        <v>5000</v>
      </c>
      <c r="E13" s="15">
        <v>373292</v>
      </c>
      <c r="F13" s="15"/>
      <c r="G13" s="15"/>
      <c r="H13" s="15"/>
      <c r="I13" s="15"/>
      <c r="J13" s="15">
        <f t="shared" si="1"/>
        <v>378292</v>
      </c>
      <c r="K13" s="15"/>
      <c r="L13" s="15">
        <f t="shared" si="2"/>
        <v>378292</v>
      </c>
    </row>
    <row r="14" spans="2:12" ht="14.25">
      <c r="B14" s="14" t="s">
        <v>21</v>
      </c>
      <c r="C14" s="15"/>
      <c r="D14" s="15"/>
      <c r="E14" s="15"/>
      <c r="F14" s="15"/>
      <c r="G14" s="15"/>
      <c r="H14" s="15">
        <v>249290</v>
      </c>
      <c r="I14" s="15"/>
      <c r="J14" s="15">
        <f t="shared" si="1"/>
        <v>249290</v>
      </c>
      <c r="K14" s="15"/>
      <c r="L14" s="15">
        <f t="shared" si="2"/>
        <v>249290</v>
      </c>
    </row>
    <row r="15" spans="2:12" ht="14.25">
      <c r="B15" s="14" t="s">
        <v>22</v>
      </c>
      <c r="C15" s="15"/>
      <c r="D15" s="15"/>
      <c r="E15" s="15"/>
      <c r="F15" s="15"/>
      <c r="G15" s="15">
        <v>56450</v>
      </c>
      <c r="H15" s="15"/>
      <c r="I15" s="15"/>
      <c r="J15" s="15">
        <f t="shared" si="1"/>
        <v>56450</v>
      </c>
      <c r="K15" s="15"/>
      <c r="L15" s="15">
        <f t="shared" si="2"/>
        <v>56450</v>
      </c>
    </row>
    <row r="16" spans="2:12" ht="14.25">
      <c r="B16" s="14" t="s">
        <v>23</v>
      </c>
      <c r="C16" s="15"/>
      <c r="D16" s="15"/>
      <c r="E16" s="15">
        <v>303700</v>
      </c>
      <c r="F16" s="15"/>
      <c r="G16" s="15"/>
      <c r="H16" s="15"/>
      <c r="I16" s="15"/>
      <c r="J16" s="15">
        <f t="shared" si="1"/>
        <v>303700</v>
      </c>
      <c r="K16" s="15"/>
      <c r="L16" s="15">
        <f t="shared" si="2"/>
        <v>303700</v>
      </c>
    </row>
    <row r="17" spans="2:12" ht="14.25">
      <c r="B17" s="14" t="s">
        <v>24</v>
      </c>
      <c r="C17" s="15"/>
      <c r="D17" s="15">
        <v>4133308</v>
      </c>
      <c r="E17" s="15"/>
      <c r="F17" s="15">
        <v>1646649</v>
      </c>
      <c r="G17" s="15">
        <v>1008513</v>
      </c>
      <c r="H17" s="15"/>
      <c r="I17" s="15"/>
      <c r="J17" s="15">
        <f t="shared" si="1"/>
        <v>6788470</v>
      </c>
      <c r="K17" s="15"/>
      <c r="L17" s="15">
        <f t="shared" si="2"/>
        <v>6788470</v>
      </c>
    </row>
    <row r="18" spans="2:12" ht="14.25">
      <c r="B18" s="10" t="s">
        <v>25</v>
      </c>
      <c r="C18" s="11">
        <f t="shared" ref="C18:I18" si="3">+C19 +C22</f>
        <v>53391223</v>
      </c>
      <c r="D18" s="11">
        <f t="shared" si="3"/>
        <v>801925136</v>
      </c>
      <c r="E18" s="11">
        <f t="shared" si="3"/>
        <v>1306485067</v>
      </c>
      <c r="F18" s="11">
        <f t="shared" si="3"/>
        <v>526343008</v>
      </c>
      <c r="G18" s="11">
        <f t="shared" si="3"/>
        <v>89783458</v>
      </c>
      <c r="H18" s="11">
        <f t="shared" si="3"/>
        <v>134885458</v>
      </c>
      <c r="I18" s="11">
        <f t="shared" si="3"/>
        <v>506475632</v>
      </c>
      <c r="J18" s="11">
        <f t="shared" si="1"/>
        <v>3419288982</v>
      </c>
      <c r="K18" s="11">
        <f>+K19 +K22</f>
        <v>0</v>
      </c>
      <c r="L18" s="11">
        <f t="shared" si="2"/>
        <v>3419288982</v>
      </c>
    </row>
    <row r="19" spans="2:12" ht="14.25">
      <c r="B19" s="10" t="s">
        <v>26</v>
      </c>
      <c r="C19" s="11">
        <f t="shared" ref="C19:I19" si="4">+C20+C21</f>
        <v>22746157</v>
      </c>
      <c r="D19" s="11">
        <f t="shared" si="4"/>
        <v>556987162</v>
      </c>
      <c r="E19" s="11">
        <f t="shared" si="4"/>
        <v>1057846339</v>
      </c>
      <c r="F19" s="11">
        <f t="shared" si="4"/>
        <v>441033925</v>
      </c>
      <c r="G19" s="11">
        <f t="shared" si="4"/>
        <v>73876494</v>
      </c>
      <c r="H19" s="11">
        <f t="shared" si="4"/>
        <v>124383672</v>
      </c>
      <c r="I19" s="11">
        <f t="shared" si="4"/>
        <v>459100164</v>
      </c>
      <c r="J19" s="11">
        <f t="shared" si="1"/>
        <v>2735973913</v>
      </c>
      <c r="K19" s="11">
        <f>+K20+K21</f>
        <v>0</v>
      </c>
      <c r="L19" s="11">
        <f t="shared" si="2"/>
        <v>2735973913</v>
      </c>
    </row>
    <row r="20" spans="2:12" ht="14.25">
      <c r="B20" s="12" t="s">
        <v>27</v>
      </c>
      <c r="C20" s="13">
        <v>20756000</v>
      </c>
      <c r="D20" s="13">
        <v>50218280</v>
      </c>
      <c r="E20" s="13">
        <v>4764000</v>
      </c>
      <c r="F20" s="13">
        <v>4750000</v>
      </c>
      <c r="G20" s="13">
        <v>10331000</v>
      </c>
      <c r="H20" s="13">
        <v>22395700</v>
      </c>
      <c r="I20" s="13">
        <v>56653768</v>
      </c>
      <c r="J20" s="13">
        <f t="shared" si="1"/>
        <v>169868748</v>
      </c>
      <c r="K20" s="13"/>
      <c r="L20" s="13">
        <f t="shared" si="2"/>
        <v>169868748</v>
      </c>
    </row>
    <row r="21" spans="2:12" ht="14.25">
      <c r="B21" s="14" t="s">
        <v>28</v>
      </c>
      <c r="C21" s="15">
        <v>1990157</v>
      </c>
      <c r="D21" s="15">
        <v>506768882</v>
      </c>
      <c r="E21" s="15">
        <v>1053082339</v>
      </c>
      <c r="F21" s="15">
        <v>436283925</v>
      </c>
      <c r="G21" s="15">
        <v>63545494</v>
      </c>
      <c r="H21" s="15">
        <v>101987972</v>
      </c>
      <c r="I21" s="15">
        <v>402446396</v>
      </c>
      <c r="J21" s="15">
        <f t="shared" si="1"/>
        <v>2566105165</v>
      </c>
      <c r="K21" s="15"/>
      <c r="L21" s="15">
        <f t="shared" si="2"/>
        <v>2566105165</v>
      </c>
    </row>
    <row r="22" spans="2:12" ht="14.25">
      <c r="B22" s="10" t="s">
        <v>29</v>
      </c>
      <c r="C22" s="11">
        <f t="shared" ref="C22:I22" si="5">+C23+C24+C25+C26+C27+C28+C29+C30+C31+C32+C33+C34+C35+C36+C37</f>
        <v>30645066</v>
      </c>
      <c r="D22" s="11">
        <f t="shared" si="5"/>
        <v>244937974</v>
      </c>
      <c r="E22" s="11">
        <f t="shared" si="5"/>
        <v>248638728</v>
      </c>
      <c r="F22" s="11">
        <f t="shared" si="5"/>
        <v>85309083</v>
      </c>
      <c r="G22" s="11">
        <f t="shared" si="5"/>
        <v>15906964</v>
      </c>
      <c r="H22" s="11">
        <f t="shared" si="5"/>
        <v>10501786</v>
      </c>
      <c r="I22" s="11">
        <f t="shared" si="5"/>
        <v>47375468</v>
      </c>
      <c r="J22" s="11">
        <f t="shared" si="1"/>
        <v>683315069</v>
      </c>
      <c r="K22" s="11">
        <f>+K23+K24+K25+K26+K27+K28+K29+K30+K31+K32+K33+K34+K35+K36+K37</f>
        <v>0</v>
      </c>
      <c r="L22" s="11">
        <f t="shared" si="2"/>
        <v>683315069</v>
      </c>
    </row>
    <row r="23" spans="2:12" ht="14.25">
      <c r="B23" s="12" t="s">
        <v>27</v>
      </c>
      <c r="C23" s="13"/>
      <c r="D23" s="13">
        <v>5895000</v>
      </c>
      <c r="E23" s="13">
        <v>13116000</v>
      </c>
      <c r="F23" s="13"/>
      <c r="G23" s="13"/>
      <c r="H23" s="13"/>
      <c r="I23" s="13"/>
      <c r="J23" s="13">
        <f t="shared" si="1"/>
        <v>19011000</v>
      </c>
      <c r="K23" s="13"/>
      <c r="L23" s="13">
        <f t="shared" si="2"/>
        <v>19011000</v>
      </c>
    </row>
    <row r="24" spans="2:12" ht="14.25">
      <c r="B24" s="14" t="s">
        <v>28</v>
      </c>
      <c r="C24" s="15">
        <v>1</v>
      </c>
      <c r="D24" s="15">
        <v>27794200</v>
      </c>
      <c r="E24" s="15"/>
      <c r="F24" s="15">
        <v>43634295</v>
      </c>
      <c r="G24" s="15">
        <v>4491599</v>
      </c>
      <c r="H24" s="15"/>
      <c r="I24" s="15"/>
      <c r="J24" s="15">
        <f t="shared" si="1"/>
        <v>75920095</v>
      </c>
      <c r="K24" s="15"/>
      <c r="L24" s="15">
        <f t="shared" si="2"/>
        <v>75920095</v>
      </c>
    </row>
    <row r="25" spans="2:12" ht="14.25">
      <c r="B25" s="14" t="s">
        <v>30</v>
      </c>
      <c r="C25" s="15">
        <v>23108948</v>
      </c>
      <c r="D25" s="15">
        <v>16953786</v>
      </c>
      <c r="E25" s="15">
        <v>42442466</v>
      </c>
      <c r="F25" s="15">
        <v>12868318</v>
      </c>
      <c r="G25" s="15">
        <v>8474135</v>
      </c>
      <c r="H25" s="15"/>
      <c r="I25" s="15">
        <v>27137034</v>
      </c>
      <c r="J25" s="15">
        <f t="shared" si="1"/>
        <v>130984687</v>
      </c>
      <c r="K25" s="15"/>
      <c r="L25" s="15">
        <f t="shared" si="2"/>
        <v>130984687</v>
      </c>
    </row>
    <row r="26" spans="2:12" ht="14.25">
      <c r="B26" s="14" t="s">
        <v>31</v>
      </c>
      <c r="C26" s="15"/>
      <c r="D26" s="15">
        <v>3542065</v>
      </c>
      <c r="E26" s="15">
        <v>1304769</v>
      </c>
      <c r="F26" s="15">
        <v>572881</v>
      </c>
      <c r="G26" s="15"/>
      <c r="H26" s="15">
        <v>177700</v>
      </c>
      <c r="I26" s="15"/>
      <c r="J26" s="15">
        <f t="shared" si="1"/>
        <v>5597415</v>
      </c>
      <c r="K26" s="15"/>
      <c r="L26" s="15">
        <f t="shared" si="2"/>
        <v>5597415</v>
      </c>
    </row>
    <row r="27" spans="2:12" ht="14.25">
      <c r="B27" s="14" t="s">
        <v>32</v>
      </c>
      <c r="C27" s="15"/>
      <c r="D27" s="15">
        <v>1293446</v>
      </c>
      <c r="E27" s="15">
        <v>320711</v>
      </c>
      <c r="F27" s="15">
        <v>2</v>
      </c>
      <c r="G27" s="15">
        <v>1</v>
      </c>
      <c r="H27" s="15">
        <v>742088</v>
      </c>
      <c r="I27" s="15">
        <v>1</v>
      </c>
      <c r="J27" s="15">
        <f t="shared" si="1"/>
        <v>2356249</v>
      </c>
      <c r="K27" s="15"/>
      <c r="L27" s="15">
        <f t="shared" si="2"/>
        <v>2356249</v>
      </c>
    </row>
    <row r="28" spans="2:12" ht="14.25">
      <c r="B28" s="14" t="s">
        <v>33</v>
      </c>
      <c r="C28" s="15">
        <v>247213</v>
      </c>
      <c r="D28" s="15">
        <v>11094265</v>
      </c>
      <c r="E28" s="15">
        <v>13731020</v>
      </c>
      <c r="F28" s="15">
        <v>3795617</v>
      </c>
      <c r="G28" s="15">
        <v>72149</v>
      </c>
      <c r="H28" s="15">
        <v>952470</v>
      </c>
      <c r="I28" s="15">
        <v>1481209</v>
      </c>
      <c r="J28" s="15">
        <f t="shared" si="1"/>
        <v>31373943</v>
      </c>
      <c r="K28" s="15"/>
      <c r="L28" s="15">
        <f t="shared" si="2"/>
        <v>31373943</v>
      </c>
    </row>
    <row r="29" spans="2:12" ht="14.25">
      <c r="B29" s="14" t="s">
        <v>34</v>
      </c>
      <c r="C29" s="15">
        <v>7153920</v>
      </c>
      <c r="D29" s="15">
        <v>6360984</v>
      </c>
      <c r="E29" s="15">
        <v>20356920</v>
      </c>
      <c r="F29" s="15"/>
      <c r="G29" s="15"/>
      <c r="H29" s="15"/>
      <c r="I29" s="15">
        <v>3626532</v>
      </c>
      <c r="J29" s="15">
        <f t="shared" si="1"/>
        <v>37498356</v>
      </c>
      <c r="K29" s="15"/>
      <c r="L29" s="15">
        <f t="shared" si="2"/>
        <v>37498356</v>
      </c>
    </row>
    <row r="30" spans="2:12" ht="14.25">
      <c r="B30" s="14" t="s">
        <v>35</v>
      </c>
      <c r="C30" s="15">
        <v>134984</v>
      </c>
      <c r="D30" s="15">
        <v>160000</v>
      </c>
      <c r="E30" s="15">
        <v>291440</v>
      </c>
      <c r="F30" s="15">
        <v>139984</v>
      </c>
      <c r="G30" s="15">
        <v>76440</v>
      </c>
      <c r="H30" s="15"/>
      <c r="I30" s="15">
        <v>824030</v>
      </c>
      <c r="J30" s="15">
        <f t="shared" si="1"/>
        <v>1626878</v>
      </c>
      <c r="K30" s="15"/>
      <c r="L30" s="15">
        <f t="shared" si="2"/>
        <v>1626878</v>
      </c>
    </row>
    <row r="31" spans="2:12" ht="14.25">
      <c r="B31" s="14" t="s">
        <v>36</v>
      </c>
      <c r="C31" s="15"/>
      <c r="D31" s="15">
        <v>61844228</v>
      </c>
      <c r="E31" s="15">
        <v>78421880</v>
      </c>
      <c r="F31" s="15">
        <v>24297986</v>
      </c>
      <c r="G31" s="15">
        <v>2792640</v>
      </c>
      <c r="H31" s="15">
        <v>8629528</v>
      </c>
      <c r="I31" s="15">
        <v>14306662</v>
      </c>
      <c r="J31" s="15">
        <f t="shared" si="1"/>
        <v>190292924</v>
      </c>
      <c r="K31" s="15"/>
      <c r="L31" s="15">
        <f t="shared" si="2"/>
        <v>190292924</v>
      </c>
    </row>
    <row r="32" spans="2:12" ht="14.25">
      <c r="B32" s="14" t="s">
        <v>37</v>
      </c>
      <c r="C32" s="15"/>
      <c r="D32" s="15"/>
      <c r="E32" s="15"/>
      <c r="F32" s="15"/>
      <c r="G32" s="15"/>
      <c r="H32" s="15"/>
      <c r="I32" s="15"/>
      <c r="J32" s="15">
        <f t="shared" si="1"/>
        <v>0</v>
      </c>
      <c r="K32" s="15"/>
      <c r="L32" s="15">
        <f t="shared" si="2"/>
        <v>0</v>
      </c>
    </row>
    <row r="33" spans="2:12" ht="14.25">
      <c r="B33" s="14" t="s">
        <v>38</v>
      </c>
      <c r="C33" s="15"/>
      <c r="D33" s="15"/>
      <c r="E33" s="15">
        <v>278392</v>
      </c>
      <c r="F33" s="15"/>
      <c r="G33" s="15"/>
      <c r="H33" s="15"/>
      <c r="I33" s="15"/>
      <c r="J33" s="15">
        <f t="shared" si="1"/>
        <v>278392</v>
      </c>
      <c r="K33" s="15"/>
      <c r="L33" s="15">
        <f t="shared" si="2"/>
        <v>278392</v>
      </c>
    </row>
    <row r="34" spans="2:12" ht="14.25">
      <c r="B34" s="14" t="s">
        <v>39</v>
      </c>
      <c r="C34" s="15"/>
      <c r="D34" s="15"/>
      <c r="E34" s="15">
        <v>68375130</v>
      </c>
      <c r="F34" s="15"/>
      <c r="G34" s="15"/>
      <c r="H34" s="15"/>
      <c r="I34" s="15"/>
      <c r="J34" s="15">
        <f t="shared" si="1"/>
        <v>68375130</v>
      </c>
      <c r="K34" s="15"/>
      <c r="L34" s="15">
        <f t="shared" si="2"/>
        <v>68375130</v>
      </c>
    </row>
    <row r="35" spans="2:12" ht="14.25">
      <c r="B35" s="14" t="s">
        <v>40</v>
      </c>
      <c r="C35" s="15"/>
      <c r="D35" s="15">
        <v>55000000</v>
      </c>
      <c r="E35" s="15">
        <v>10000000</v>
      </c>
      <c r="F35" s="15"/>
      <c r="G35" s="15"/>
      <c r="H35" s="15"/>
      <c r="I35" s="15"/>
      <c r="J35" s="15">
        <f t="shared" si="1"/>
        <v>65000000</v>
      </c>
      <c r="K35" s="15"/>
      <c r="L35" s="15">
        <f t="shared" si="2"/>
        <v>65000000</v>
      </c>
    </row>
    <row r="36" spans="2:12" ht="14.25">
      <c r="B36" s="14" t="s">
        <v>41</v>
      </c>
      <c r="C36" s="15"/>
      <c r="D36" s="15">
        <v>55000000</v>
      </c>
      <c r="E36" s="15"/>
      <c r="F36" s="15"/>
      <c r="G36" s="15"/>
      <c r="H36" s="15"/>
      <c r="I36" s="15"/>
      <c r="J36" s="15">
        <f t="shared" si="1"/>
        <v>55000000</v>
      </c>
      <c r="K36" s="15"/>
      <c r="L36" s="15">
        <f t="shared" si="2"/>
        <v>55000000</v>
      </c>
    </row>
    <row r="37" spans="2:12" ht="14.25">
      <c r="B37" s="14" t="s">
        <v>42</v>
      </c>
      <c r="C37" s="15"/>
      <c r="D37" s="15"/>
      <c r="E37" s="15"/>
      <c r="F37" s="15"/>
      <c r="G37" s="15"/>
      <c r="H37" s="15"/>
      <c r="I37" s="15"/>
      <c r="J37" s="15">
        <f t="shared" si="1"/>
        <v>0</v>
      </c>
      <c r="K37" s="15"/>
      <c r="L37" s="15">
        <f t="shared" si="2"/>
        <v>0</v>
      </c>
    </row>
    <row r="38" spans="2:12" ht="14.25">
      <c r="B38" s="10" t="s">
        <v>43</v>
      </c>
      <c r="C38" s="11">
        <f t="shared" ref="C38:I38" si="6">+C9 +C18</f>
        <v>185669586</v>
      </c>
      <c r="D38" s="11">
        <f t="shared" si="6"/>
        <v>1246367568</v>
      </c>
      <c r="E38" s="11">
        <f t="shared" si="6"/>
        <v>1877277833</v>
      </c>
      <c r="F38" s="11">
        <f t="shared" si="6"/>
        <v>697408155</v>
      </c>
      <c r="G38" s="11">
        <f t="shared" si="6"/>
        <v>129487567</v>
      </c>
      <c r="H38" s="11">
        <f t="shared" si="6"/>
        <v>160699320</v>
      </c>
      <c r="I38" s="11">
        <f t="shared" si="6"/>
        <v>558945250</v>
      </c>
      <c r="J38" s="11">
        <f t="shared" si="1"/>
        <v>4855855279</v>
      </c>
      <c r="K38" s="11">
        <f>+K9 +K18</f>
        <v>0</v>
      </c>
      <c r="L38" s="11">
        <f t="shared" si="2"/>
        <v>4855855279</v>
      </c>
    </row>
    <row r="39" spans="2:12" ht="14.25">
      <c r="B39" s="8" t="s">
        <v>44</v>
      </c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ht="14.25">
      <c r="B40" s="10" t="s">
        <v>45</v>
      </c>
      <c r="C40" s="11">
        <f t="shared" ref="C40:I40" si="7">+C41+C42+C43+C44+C45+C46</f>
        <v>22720933</v>
      </c>
      <c r="D40" s="11">
        <f t="shared" si="7"/>
        <v>48123004</v>
      </c>
      <c r="E40" s="11">
        <f t="shared" si="7"/>
        <v>90284956</v>
      </c>
      <c r="F40" s="11">
        <f t="shared" si="7"/>
        <v>40309402</v>
      </c>
      <c r="G40" s="11">
        <f t="shared" si="7"/>
        <v>1442140</v>
      </c>
      <c r="H40" s="11">
        <f t="shared" si="7"/>
        <v>7380725</v>
      </c>
      <c r="I40" s="11">
        <f t="shared" si="7"/>
        <v>27672433</v>
      </c>
      <c r="J40" s="11">
        <f t="shared" si="1"/>
        <v>237933593</v>
      </c>
      <c r="K40" s="11">
        <f>+K41+K42+K43+K44+K45+K46</f>
        <v>0</v>
      </c>
      <c r="L40" s="11">
        <f t="shared" si="2"/>
        <v>237933593</v>
      </c>
    </row>
    <row r="41" spans="2:12" ht="14.25">
      <c r="B41" s="14" t="s">
        <v>46</v>
      </c>
      <c r="C41" s="15">
        <v>34521</v>
      </c>
      <c r="D41" s="15">
        <v>18188477</v>
      </c>
      <c r="E41" s="15">
        <v>45816423</v>
      </c>
      <c r="F41" s="15">
        <v>16891766</v>
      </c>
      <c r="G41" s="15">
        <v>880301</v>
      </c>
      <c r="H41" s="15">
        <v>2941697</v>
      </c>
      <c r="I41" s="15">
        <v>4027394</v>
      </c>
      <c r="J41" s="15">
        <f t="shared" si="1"/>
        <v>88780579</v>
      </c>
      <c r="K41" s="15"/>
      <c r="L41" s="15">
        <f t="shared" si="2"/>
        <v>88780579</v>
      </c>
    </row>
    <row r="42" spans="2:12" ht="14.25">
      <c r="B42" s="14" t="s">
        <v>47</v>
      </c>
      <c r="C42" s="15"/>
      <c r="D42" s="15"/>
      <c r="E42" s="15">
        <v>5232000</v>
      </c>
      <c r="F42" s="15">
        <v>9400000</v>
      </c>
      <c r="G42" s="15"/>
      <c r="H42" s="15"/>
      <c r="I42" s="15">
        <v>13730637</v>
      </c>
      <c r="J42" s="15">
        <f t="shared" si="1"/>
        <v>28362637</v>
      </c>
      <c r="K42" s="15"/>
      <c r="L42" s="15">
        <f t="shared" si="2"/>
        <v>28362637</v>
      </c>
    </row>
    <row r="43" spans="2:12" ht="14.25">
      <c r="B43" s="14" t="s">
        <v>48</v>
      </c>
      <c r="C43" s="15">
        <v>1788480</v>
      </c>
      <c r="D43" s="15">
        <v>1465668</v>
      </c>
      <c r="E43" s="15">
        <v>5025840</v>
      </c>
      <c r="F43" s="15"/>
      <c r="G43" s="15"/>
      <c r="H43" s="15"/>
      <c r="I43" s="15">
        <v>1115856</v>
      </c>
      <c r="J43" s="15">
        <f t="shared" si="1"/>
        <v>9395844</v>
      </c>
      <c r="K43" s="15"/>
      <c r="L43" s="15">
        <f t="shared" si="2"/>
        <v>9395844</v>
      </c>
    </row>
    <row r="44" spans="2:12" ht="14.25">
      <c r="B44" s="14" t="s">
        <v>49</v>
      </c>
      <c r="C44" s="15">
        <v>20897932</v>
      </c>
      <c r="D44" s="15">
        <v>3168842</v>
      </c>
      <c r="E44" s="15">
        <v>4356242</v>
      </c>
      <c r="F44" s="15">
        <v>1663450</v>
      </c>
      <c r="G44" s="15">
        <v>89258</v>
      </c>
      <c r="H44" s="15">
        <v>487748</v>
      </c>
      <c r="I44" s="15">
        <v>1028029</v>
      </c>
      <c r="J44" s="15">
        <f t="shared" si="1"/>
        <v>31691501</v>
      </c>
      <c r="K44" s="15"/>
      <c r="L44" s="15">
        <f t="shared" si="2"/>
        <v>31691501</v>
      </c>
    </row>
    <row r="45" spans="2:12" ht="14.25">
      <c r="B45" s="14" t="s">
        <v>50</v>
      </c>
      <c r="C45" s="15"/>
      <c r="D45" s="15">
        <v>249290</v>
      </c>
      <c r="E45" s="15"/>
      <c r="F45" s="15"/>
      <c r="G45" s="15"/>
      <c r="H45" s="15"/>
      <c r="I45" s="15"/>
      <c r="J45" s="15">
        <f t="shared" si="1"/>
        <v>249290</v>
      </c>
      <c r="K45" s="15"/>
      <c r="L45" s="15">
        <f t="shared" si="2"/>
        <v>249290</v>
      </c>
    </row>
    <row r="46" spans="2:12" ht="14.25">
      <c r="B46" s="14" t="s">
        <v>51</v>
      </c>
      <c r="C46" s="15"/>
      <c r="D46" s="15">
        <v>25050727</v>
      </c>
      <c r="E46" s="15">
        <v>29854451</v>
      </c>
      <c r="F46" s="15">
        <v>12354186</v>
      </c>
      <c r="G46" s="15">
        <v>472581</v>
      </c>
      <c r="H46" s="15">
        <v>3951280</v>
      </c>
      <c r="I46" s="15">
        <v>7770517</v>
      </c>
      <c r="J46" s="15">
        <f t="shared" si="1"/>
        <v>79453742</v>
      </c>
      <c r="K46" s="15"/>
      <c r="L46" s="15">
        <f t="shared" si="2"/>
        <v>79453742</v>
      </c>
    </row>
    <row r="47" spans="2:12" ht="14.25">
      <c r="B47" s="10" t="s">
        <v>52</v>
      </c>
      <c r="C47" s="11">
        <f t="shared" ref="C47:I47" si="8">+C48+C49+C50</f>
        <v>5365440</v>
      </c>
      <c r="D47" s="11">
        <f t="shared" si="8"/>
        <v>66656492</v>
      </c>
      <c r="E47" s="11">
        <f t="shared" si="8"/>
        <v>161823680</v>
      </c>
      <c r="F47" s="11">
        <f t="shared" si="8"/>
        <v>52497986</v>
      </c>
      <c r="G47" s="11">
        <f t="shared" si="8"/>
        <v>2792640</v>
      </c>
      <c r="H47" s="11">
        <f t="shared" si="8"/>
        <v>8629528</v>
      </c>
      <c r="I47" s="11">
        <f t="shared" si="8"/>
        <v>265572625</v>
      </c>
      <c r="J47" s="11">
        <f t="shared" si="1"/>
        <v>563338391</v>
      </c>
      <c r="K47" s="11">
        <f>+K48+K49+K50</f>
        <v>0</v>
      </c>
      <c r="L47" s="11">
        <f t="shared" si="2"/>
        <v>563338391</v>
      </c>
    </row>
    <row r="48" spans="2:12" ht="14.25">
      <c r="B48" s="12" t="s">
        <v>53</v>
      </c>
      <c r="C48" s="13"/>
      <c r="D48" s="13"/>
      <c r="E48" s="13">
        <v>68016000</v>
      </c>
      <c r="F48" s="13">
        <v>28200000</v>
      </c>
      <c r="G48" s="13"/>
      <c r="H48" s="13"/>
      <c r="I48" s="13">
        <v>248755287</v>
      </c>
      <c r="J48" s="13">
        <f t="shared" si="1"/>
        <v>344971287</v>
      </c>
      <c r="K48" s="13"/>
      <c r="L48" s="13">
        <f t="shared" si="2"/>
        <v>344971287</v>
      </c>
    </row>
    <row r="49" spans="2:12" ht="14.25">
      <c r="B49" s="14" t="s">
        <v>54</v>
      </c>
      <c r="C49" s="15">
        <v>5365440</v>
      </c>
      <c r="D49" s="15">
        <v>4812264</v>
      </c>
      <c r="E49" s="15">
        <v>15385800</v>
      </c>
      <c r="F49" s="15"/>
      <c r="G49" s="15"/>
      <c r="H49" s="15"/>
      <c r="I49" s="15">
        <v>2510676</v>
      </c>
      <c r="J49" s="15">
        <f t="shared" si="1"/>
        <v>28074180</v>
      </c>
      <c r="K49" s="15"/>
      <c r="L49" s="15">
        <f t="shared" si="2"/>
        <v>28074180</v>
      </c>
    </row>
    <row r="50" spans="2:12" ht="14.25">
      <c r="B50" s="14" t="s">
        <v>55</v>
      </c>
      <c r="C50" s="15"/>
      <c r="D50" s="15">
        <v>61844228</v>
      </c>
      <c r="E50" s="15">
        <v>78421880</v>
      </c>
      <c r="F50" s="15">
        <v>24297986</v>
      </c>
      <c r="G50" s="15">
        <v>2792640</v>
      </c>
      <c r="H50" s="15">
        <v>8629528</v>
      </c>
      <c r="I50" s="15">
        <v>14306662</v>
      </c>
      <c r="J50" s="15">
        <f t="shared" si="1"/>
        <v>190292924</v>
      </c>
      <c r="K50" s="15"/>
      <c r="L50" s="15">
        <f t="shared" si="2"/>
        <v>190292924</v>
      </c>
    </row>
    <row r="51" spans="2:12" ht="14.25">
      <c r="B51" s="10" t="s">
        <v>56</v>
      </c>
      <c r="C51" s="11">
        <f t="shared" ref="C51:I51" si="9">+C40 +C47</f>
        <v>28086373</v>
      </c>
      <c r="D51" s="11">
        <f t="shared" si="9"/>
        <v>114779496</v>
      </c>
      <c r="E51" s="11">
        <f t="shared" si="9"/>
        <v>252108636</v>
      </c>
      <c r="F51" s="11">
        <f t="shared" si="9"/>
        <v>92807388</v>
      </c>
      <c r="G51" s="11">
        <f t="shared" si="9"/>
        <v>4234780</v>
      </c>
      <c r="H51" s="11">
        <f t="shared" si="9"/>
        <v>16010253</v>
      </c>
      <c r="I51" s="11">
        <f t="shared" si="9"/>
        <v>293245058</v>
      </c>
      <c r="J51" s="11">
        <f t="shared" si="1"/>
        <v>801271984</v>
      </c>
      <c r="K51" s="11">
        <f>+K40 +K47</f>
        <v>0</v>
      </c>
      <c r="L51" s="11">
        <f t="shared" si="2"/>
        <v>801271984</v>
      </c>
    </row>
    <row r="52" spans="2:12" ht="14.25">
      <c r="B52" s="8" t="s">
        <v>57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2:12" ht="14.25">
      <c r="B53" s="12" t="s">
        <v>58</v>
      </c>
      <c r="C53" s="13">
        <v>123878447</v>
      </c>
      <c r="D53" s="13">
        <v>472241907</v>
      </c>
      <c r="E53" s="13">
        <v>472886260</v>
      </c>
      <c r="F53" s="13">
        <v>101130611</v>
      </c>
      <c r="G53" s="13">
        <v>4110000</v>
      </c>
      <c r="H53" s="13"/>
      <c r="I53" s="13"/>
      <c r="J53" s="13">
        <f t="shared" si="1"/>
        <v>1174247225</v>
      </c>
      <c r="K53" s="13"/>
      <c r="L53" s="13">
        <f t="shared" si="2"/>
        <v>1174247225</v>
      </c>
    </row>
    <row r="54" spans="2:12" ht="14.25">
      <c r="B54" s="14" t="s">
        <v>59</v>
      </c>
      <c r="C54" s="15">
        <v>540000</v>
      </c>
      <c r="D54" s="15">
        <v>186055611</v>
      </c>
      <c r="E54" s="15">
        <v>663721650</v>
      </c>
      <c r="F54" s="15">
        <v>230642274</v>
      </c>
      <c r="G54" s="15">
        <v>38450000</v>
      </c>
      <c r="H54" s="15">
        <v>593670</v>
      </c>
      <c r="I54" s="15"/>
      <c r="J54" s="15">
        <f t="shared" si="1"/>
        <v>1120003205</v>
      </c>
      <c r="K54" s="15"/>
      <c r="L54" s="15">
        <f t="shared" si="2"/>
        <v>1120003205</v>
      </c>
    </row>
    <row r="55" spans="2:12" ht="14.25">
      <c r="B55" s="14" t="s">
        <v>60</v>
      </c>
      <c r="C55" s="15"/>
      <c r="D55" s="15"/>
      <c r="E55" s="15"/>
      <c r="F55" s="15"/>
      <c r="G55" s="15"/>
      <c r="H55" s="15"/>
      <c r="I55" s="15"/>
      <c r="J55" s="15">
        <f t="shared" si="1"/>
        <v>0</v>
      </c>
      <c r="K55" s="15"/>
      <c r="L55" s="15">
        <f t="shared" si="2"/>
        <v>0</v>
      </c>
    </row>
    <row r="56" spans="2:12" ht="14.25">
      <c r="B56" s="14" t="s">
        <v>61</v>
      </c>
      <c r="C56" s="15">
        <f t="shared" ref="C56:I56" si="10">+C57+C58+C59+C60</f>
        <v>0</v>
      </c>
      <c r="D56" s="15">
        <f t="shared" si="10"/>
        <v>110000000</v>
      </c>
      <c r="E56" s="15">
        <f t="shared" si="10"/>
        <v>78375130</v>
      </c>
      <c r="F56" s="15">
        <f t="shared" si="10"/>
        <v>0</v>
      </c>
      <c r="G56" s="15">
        <f t="shared" si="10"/>
        <v>0</v>
      </c>
      <c r="H56" s="15">
        <f t="shared" si="10"/>
        <v>0</v>
      </c>
      <c r="I56" s="15">
        <f t="shared" si="10"/>
        <v>0</v>
      </c>
      <c r="J56" s="15">
        <f t="shared" si="1"/>
        <v>188375130</v>
      </c>
      <c r="K56" s="15">
        <f>+K57+K58+K59+K60</f>
        <v>0</v>
      </c>
      <c r="L56" s="15">
        <f t="shared" si="2"/>
        <v>188375130</v>
      </c>
    </row>
    <row r="57" spans="2:12" ht="14.25">
      <c r="B57" s="14" t="s">
        <v>62</v>
      </c>
      <c r="C57" s="15"/>
      <c r="D57" s="15"/>
      <c r="E57" s="15">
        <v>68375130</v>
      </c>
      <c r="F57" s="15"/>
      <c r="G57" s="15"/>
      <c r="H57" s="15"/>
      <c r="I57" s="15"/>
      <c r="J57" s="15">
        <f t="shared" si="1"/>
        <v>68375130</v>
      </c>
      <c r="K57" s="15"/>
      <c r="L57" s="15">
        <f t="shared" si="2"/>
        <v>68375130</v>
      </c>
    </row>
    <row r="58" spans="2:12" ht="14.25">
      <c r="B58" s="14" t="s">
        <v>63</v>
      </c>
      <c r="C58" s="15"/>
      <c r="D58" s="15">
        <v>55000000</v>
      </c>
      <c r="E58" s="15">
        <v>10000000</v>
      </c>
      <c r="F58" s="15"/>
      <c r="G58" s="15"/>
      <c r="H58" s="15"/>
      <c r="I58" s="15"/>
      <c r="J58" s="15">
        <f t="shared" si="1"/>
        <v>65000000</v>
      </c>
      <c r="K58" s="15"/>
      <c r="L58" s="15">
        <f t="shared" si="2"/>
        <v>65000000</v>
      </c>
    </row>
    <row r="59" spans="2:12" ht="14.25">
      <c r="B59" s="14" t="s">
        <v>64</v>
      </c>
      <c r="C59" s="15"/>
      <c r="D59" s="15">
        <v>55000000</v>
      </c>
      <c r="E59" s="15"/>
      <c r="F59" s="15"/>
      <c r="G59" s="15"/>
      <c r="H59" s="15"/>
      <c r="I59" s="15"/>
      <c r="J59" s="15">
        <f t="shared" si="1"/>
        <v>55000000</v>
      </c>
      <c r="K59" s="15"/>
      <c r="L59" s="15">
        <f t="shared" si="2"/>
        <v>55000000</v>
      </c>
    </row>
    <row r="60" spans="2:12" ht="14.25">
      <c r="B60" s="14" t="s">
        <v>65</v>
      </c>
      <c r="C60" s="15"/>
      <c r="D60" s="15"/>
      <c r="E60" s="15"/>
      <c r="F60" s="15"/>
      <c r="G60" s="15"/>
      <c r="H60" s="15"/>
      <c r="I60" s="15"/>
      <c r="J60" s="15">
        <f t="shared" si="1"/>
        <v>0</v>
      </c>
      <c r="K60" s="15"/>
      <c r="L60" s="15">
        <f t="shared" si="2"/>
        <v>0</v>
      </c>
    </row>
    <row r="61" spans="2:12" ht="14.25">
      <c r="B61" s="14" t="s">
        <v>66</v>
      </c>
      <c r="C61" s="15">
        <v>33164766</v>
      </c>
      <c r="D61" s="15">
        <v>363290554</v>
      </c>
      <c r="E61" s="15">
        <v>410186157</v>
      </c>
      <c r="F61" s="15">
        <v>272827882</v>
      </c>
      <c r="G61" s="15">
        <v>82692787</v>
      </c>
      <c r="H61" s="15">
        <v>144095397</v>
      </c>
      <c r="I61" s="15">
        <v>265700192</v>
      </c>
      <c r="J61" s="15">
        <f t="shared" si="1"/>
        <v>1571957735</v>
      </c>
      <c r="K61" s="15"/>
      <c r="L61" s="15">
        <f t="shared" si="2"/>
        <v>1571957735</v>
      </c>
    </row>
    <row r="62" spans="2:12" ht="14.25">
      <c r="B62" s="16" t="s">
        <v>67</v>
      </c>
      <c r="C62" s="17">
        <v>17221261</v>
      </c>
      <c r="D62" s="17">
        <v>31274263</v>
      </c>
      <c r="E62" s="17">
        <v>39450429</v>
      </c>
      <c r="F62" s="17">
        <v>27554818</v>
      </c>
      <c r="G62" s="17">
        <v>7058426</v>
      </c>
      <c r="H62" s="17">
        <v>6016534</v>
      </c>
      <c r="I62" s="17">
        <v>21023961</v>
      </c>
      <c r="J62" s="17">
        <f t="shared" si="1"/>
        <v>149599692</v>
      </c>
      <c r="K62" s="17"/>
      <c r="L62" s="17">
        <f t="shared" si="2"/>
        <v>149599692</v>
      </c>
    </row>
    <row r="63" spans="2:12" ht="14.25">
      <c r="B63" s="10" t="s">
        <v>68</v>
      </c>
      <c r="C63" s="11">
        <f t="shared" ref="C63:I63" si="11">+C53 +C54 +C55 +C56 +C61</f>
        <v>157583213</v>
      </c>
      <c r="D63" s="11">
        <f t="shared" si="11"/>
        <v>1131588072</v>
      </c>
      <c r="E63" s="11">
        <f t="shared" si="11"/>
        <v>1625169197</v>
      </c>
      <c r="F63" s="11">
        <f t="shared" si="11"/>
        <v>604600767</v>
      </c>
      <c r="G63" s="11">
        <f t="shared" si="11"/>
        <v>125252787</v>
      </c>
      <c r="H63" s="11">
        <f t="shared" si="11"/>
        <v>144689067</v>
      </c>
      <c r="I63" s="11">
        <f t="shared" si="11"/>
        <v>265700192</v>
      </c>
      <c r="J63" s="11">
        <f t="shared" si="1"/>
        <v>4054583295</v>
      </c>
      <c r="K63" s="11">
        <f>+K53 +K54 +K55 +K56 +K61</f>
        <v>0</v>
      </c>
      <c r="L63" s="11">
        <f t="shared" si="2"/>
        <v>4054583295</v>
      </c>
    </row>
    <row r="64" spans="2:12" ht="14.25">
      <c r="B64" s="8" t="s">
        <v>69</v>
      </c>
      <c r="C64" s="9">
        <f t="shared" ref="C64:I64" si="12">+C51 +C63</f>
        <v>185669586</v>
      </c>
      <c r="D64" s="9">
        <f t="shared" si="12"/>
        <v>1246367568</v>
      </c>
      <c r="E64" s="9">
        <f t="shared" si="12"/>
        <v>1877277833</v>
      </c>
      <c r="F64" s="9">
        <f t="shared" si="12"/>
        <v>697408155</v>
      </c>
      <c r="G64" s="9">
        <f t="shared" si="12"/>
        <v>129487567</v>
      </c>
      <c r="H64" s="9">
        <f t="shared" si="12"/>
        <v>160699320</v>
      </c>
      <c r="I64" s="9">
        <f t="shared" si="12"/>
        <v>558945250</v>
      </c>
      <c r="J64" s="9">
        <f t="shared" si="1"/>
        <v>4855855279</v>
      </c>
      <c r="K64" s="9">
        <f>+K51 +K63</f>
        <v>0</v>
      </c>
      <c r="L64" s="9">
        <f t="shared" si="2"/>
        <v>4855855279</v>
      </c>
    </row>
  </sheetData>
  <mergeCells count="2">
    <mergeCell ref="B3:L3"/>
    <mergeCell ref="B5:L5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2019-08-26T00:49:04Z</dcterms:created>
  <dcterms:modified xsi:type="dcterms:W3CDTF">2019-08-26T01:04:00Z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